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valderrama\Desktop\"/>
    </mc:Choice>
  </mc:AlternateContent>
  <bookViews>
    <workbookView xWindow="0" yWindow="0" windowWidth="28800" windowHeight="12300" firstSheet="2" activeTab="2"/>
  </bookViews>
  <sheets>
    <sheet name="EE 0960" sheetId="24" state="hidden" r:id="rId1"/>
    <sheet name="Nacional" sheetId="6" state="hidden" r:id="rId2"/>
    <sheet name="Region I" sheetId="7" r:id="rId3"/>
    <sheet name="Region II" sheetId="8" r:id="rId4"/>
    <sheet name="Region III" sheetId="9" r:id="rId5"/>
    <sheet name="Region IV" sheetId="10" r:id="rId6"/>
    <sheet name="Region V" sheetId="11" r:id="rId7"/>
    <sheet name="Region VI" sheetId="12" r:id="rId8"/>
    <sheet name="Region VII" sheetId="13" r:id="rId9"/>
    <sheet name="Region VIII" sheetId="14" r:id="rId10"/>
    <sheet name="Region IX" sheetId="18" r:id="rId11"/>
    <sheet name="Region X" sheetId="17" r:id="rId12"/>
    <sheet name="Region XI" sheetId="16" r:id="rId13"/>
    <sheet name="Region XII" sheetId="15" r:id="rId14"/>
    <sheet name="Region Metrop" sheetId="19" r:id="rId15"/>
    <sheet name="Los Rios XIV" sheetId="20" r:id="rId16"/>
    <sheet name="Arica y P. XV" sheetId="21" r:id="rId17"/>
    <sheet name="Ñuble XVI" sheetId="22" r:id="rId18"/>
  </sheets>
  <definedNames>
    <definedName name="_xlnm._FilterDatabase" localSheetId="10" hidden="1">'Region IX'!$A$5:$AM$40</definedName>
    <definedName name="_xlnm._FilterDatabase" localSheetId="14" hidden="1">'Region Metrop'!$A$5:$BC$61</definedName>
    <definedName name="_xlnm._FilterDatabase" localSheetId="6" hidden="1">'Region V'!$A$5:$AM$46</definedName>
    <definedName name="_xlnm._FilterDatabase" localSheetId="7" hidden="1">'Region VI'!$A$5:$AM$41</definedName>
    <definedName name="_xlnm._FilterDatabase" localSheetId="8" hidden="1">'Region VII'!$A$5:$AM$38</definedName>
    <definedName name="_xlnm._FilterDatabase" localSheetId="9" hidden="1">'Region VIII'!$A$5:$AM$41</definedName>
    <definedName name="_xlnm._FilterDatabase" localSheetId="11" hidden="1">'Region X'!$A$5:$AM$38</definedName>
    <definedName name="_xlnm._FilterDatabase" localSheetId="12" hidden="1">'Region XI'!$A$5:$AM$18</definedName>
    <definedName name="_xlnm._FilterDatabase" localSheetId="13" hidden="1">'Region XII'!$A$5:$AM$18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24" l="1"/>
  <c r="AM8" i="7"/>
  <c r="AK8" i="7"/>
  <c r="AM10" i="7"/>
  <c r="AM11" i="7"/>
  <c r="AM12" i="7"/>
  <c r="AM13" i="7"/>
  <c r="AM14" i="7"/>
  <c r="AO38" i="17"/>
  <c r="AO40" i="18"/>
  <c r="AM9" i="11"/>
  <c r="AM10" i="11"/>
  <c r="AM11" i="11"/>
  <c r="AM12" i="11"/>
  <c r="AM13" i="11"/>
  <c r="AM14" i="11"/>
  <c r="AM15" i="11"/>
  <c r="AM16" i="11"/>
  <c r="AM17" i="11"/>
  <c r="AM18" i="11"/>
  <c r="AM19" i="11"/>
  <c r="AM20" i="11"/>
  <c r="AM21" i="11"/>
  <c r="AM22" i="11"/>
  <c r="AM23" i="11"/>
  <c r="AM24" i="11"/>
  <c r="AM25" i="11"/>
  <c r="AM26" i="11"/>
  <c r="AM27" i="11"/>
  <c r="AM29" i="11"/>
  <c r="AM30" i="11"/>
  <c r="AM31" i="11"/>
  <c r="AM32" i="11"/>
  <c r="AM33" i="11"/>
  <c r="AM34" i="11"/>
  <c r="AM35" i="11"/>
  <c r="AM36" i="11"/>
  <c r="AM37" i="11"/>
  <c r="AM38" i="11"/>
  <c r="AM39" i="11"/>
  <c r="AM40" i="11"/>
  <c r="AM41" i="11"/>
  <c r="AM42" i="11"/>
  <c r="AM43" i="11"/>
  <c r="AM44" i="11"/>
  <c r="AM45" i="11"/>
  <c r="AM8" i="11"/>
  <c r="AO17" i="9"/>
  <c r="AO23" i="10"/>
  <c r="AO41" i="12"/>
  <c r="AO38" i="13"/>
  <c r="AO60" i="19"/>
  <c r="AO12" i="21"/>
  <c r="AN12" i="21"/>
  <c r="AN60" i="19"/>
  <c r="AN38" i="17"/>
  <c r="AN40" i="18"/>
  <c r="AN38" i="13"/>
  <c r="AN41" i="12"/>
  <c r="AN23" i="10"/>
  <c r="AN17" i="9"/>
  <c r="AH38" i="13"/>
  <c r="AF38" i="13"/>
  <c r="AD38" i="13"/>
  <c r="AB38" i="13"/>
  <c r="Z38" i="13"/>
  <c r="X38" i="13"/>
  <c r="V38" i="13"/>
  <c r="T38" i="13"/>
  <c r="R38" i="13"/>
  <c r="P38" i="13"/>
  <c r="N38" i="13"/>
  <c r="L38" i="13"/>
  <c r="J38" i="13"/>
  <c r="H38" i="13"/>
  <c r="F38" i="13"/>
  <c r="D38" i="13"/>
  <c r="AJ8" i="13"/>
  <c r="W8" i="13"/>
  <c r="W38" i="13"/>
  <c r="U8" i="13"/>
  <c r="O8" i="13"/>
  <c r="O38" i="13"/>
  <c r="M9" i="13"/>
  <c r="M8" i="13"/>
  <c r="AK20" i="6"/>
  <c r="AJ20" i="6"/>
  <c r="AI20" i="6"/>
  <c r="AH20" i="6"/>
  <c r="AI19" i="8"/>
  <c r="AD21" i="6"/>
  <c r="AG20" i="6"/>
  <c r="AF20" i="6"/>
  <c r="AE20" i="6"/>
  <c r="AD20" i="6"/>
  <c r="AG31" i="13"/>
  <c r="AI10" i="13"/>
  <c r="AI11" i="13"/>
  <c r="AI12" i="13"/>
  <c r="AI13" i="13"/>
  <c r="AI14" i="13"/>
  <c r="AI15" i="13"/>
  <c r="AI16" i="13"/>
  <c r="AI17" i="13"/>
  <c r="AI18" i="13"/>
  <c r="AI19" i="13"/>
  <c r="AI20" i="13"/>
  <c r="AI21" i="13"/>
  <c r="AI22" i="13"/>
  <c r="AI23" i="13"/>
  <c r="AI24" i="13"/>
  <c r="AI25" i="13"/>
  <c r="AI26" i="13"/>
  <c r="AI27" i="13"/>
  <c r="AI28" i="13"/>
  <c r="AI29" i="13"/>
  <c r="AI30" i="13"/>
  <c r="AI31" i="13"/>
  <c r="AI32" i="13"/>
  <c r="AI33" i="13"/>
  <c r="AI34" i="13"/>
  <c r="AI35" i="13"/>
  <c r="AI36" i="13"/>
  <c r="AI37" i="13"/>
  <c r="AG10" i="13"/>
  <c r="AG11" i="13"/>
  <c r="AG12" i="13"/>
  <c r="AG38" i="13"/>
  <c r="AE14" i="6"/>
  <c r="AG13" i="13"/>
  <c r="AG14" i="13"/>
  <c r="AG15" i="13"/>
  <c r="AG16" i="13"/>
  <c r="AG17" i="13"/>
  <c r="AG18" i="13"/>
  <c r="AG19" i="13"/>
  <c r="AG20" i="13"/>
  <c r="AG21" i="13"/>
  <c r="AG22" i="13"/>
  <c r="AG23" i="13"/>
  <c r="AG24" i="13"/>
  <c r="AG25" i="13"/>
  <c r="AG26" i="13"/>
  <c r="AG27" i="13"/>
  <c r="AG28" i="13"/>
  <c r="AG29" i="13"/>
  <c r="AG30" i="13"/>
  <c r="AG32" i="13"/>
  <c r="AG33" i="13"/>
  <c r="AG34" i="13"/>
  <c r="AG35" i="13"/>
  <c r="AG36" i="13"/>
  <c r="AG37" i="13"/>
  <c r="AI9" i="13"/>
  <c r="AI38" i="13"/>
  <c r="AG14" i="6"/>
  <c r="AG9" i="13"/>
  <c r="AI9" i="12"/>
  <c r="AI10" i="12"/>
  <c r="AI11" i="12"/>
  <c r="AI41" i="12"/>
  <c r="AG13" i="6"/>
  <c r="AI12" i="12"/>
  <c r="AI13" i="12"/>
  <c r="AI14" i="12"/>
  <c r="AI15" i="12"/>
  <c r="AI16" i="12"/>
  <c r="AI17" i="12"/>
  <c r="AI18" i="12"/>
  <c r="AI19" i="12"/>
  <c r="AI20" i="12"/>
  <c r="AI21" i="12"/>
  <c r="AI22" i="12"/>
  <c r="AI23" i="12"/>
  <c r="AI24" i="12"/>
  <c r="AI25" i="12"/>
  <c r="AI26" i="12"/>
  <c r="AI27" i="12"/>
  <c r="AI28" i="12"/>
  <c r="AI29" i="12"/>
  <c r="AI30" i="12"/>
  <c r="AI31" i="12"/>
  <c r="AI32" i="12"/>
  <c r="AI33" i="12"/>
  <c r="AI34" i="12"/>
  <c r="AI35" i="12"/>
  <c r="AI36" i="12"/>
  <c r="AI37" i="12"/>
  <c r="AI38" i="12"/>
  <c r="AI39" i="12"/>
  <c r="AI40" i="12"/>
  <c r="AI8" i="12"/>
  <c r="AH41" i="12"/>
  <c r="AF41" i="12"/>
  <c r="AG9" i="12"/>
  <c r="AG10" i="12"/>
  <c r="AG11" i="12"/>
  <c r="AG41" i="12"/>
  <c r="AG12" i="12"/>
  <c r="AG13" i="12"/>
  <c r="AG14" i="12"/>
  <c r="AG15" i="12"/>
  <c r="AG16" i="12"/>
  <c r="AG17" i="12"/>
  <c r="AG18" i="12"/>
  <c r="AG19" i="12"/>
  <c r="AG20" i="12"/>
  <c r="AG21" i="12"/>
  <c r="AG22" i="12"/>
  <c r="AG23" i="12"/>
  <c r="AG24" i="12"/>
  <c r="AG25" i="12"/>
  <c r="AG26" i="12"/>
  <c r="AG27" i="12"/>
  <c r="AG28" i="12"/>
  <c r="AG29" i="12"/>
  <c r="AG30" i="12"/>
  <c r="AG31" i="12"/>
  <c r="AG32" i="12"/>
  <c r="AG33" i="12"/>
  <c r="AG34" i="12"/>
  <c r="AG35" i="12"/>
  <c r="AG36" i="12"/>
  <c r="AG37" i="12"/>
  <c r="AG38" i="12"/>
  <c r="AG39" i="12"/>
  <c r="AG40" i="12"/>
  <c r="AG8" i="12"/>
  <c r="Y20" i="6"/>
  <c r="W20" i="6"/>
  <c r="V20" i="6"/>
  <c r="AA10" i="13"/>
  <c r="AA11" i="13"/>
  <c r="AA12" i="13"/>
  <c r="AA13" i="13"/>
  <c r="AA14" i="13"/>
  <c r="AA15" i="13"/>
  <c r="AA16" i="13"/>
  <c r="AA17" i="13"/>
  <c r="AA18" i="13"/>
  <c r="AA19" i="13"/>
  <c r="AA20" i="13"/>
  <c r="AA21" i="13"/>
  <c r="AA22" i="13"/>
  <c r="AA23" i="13"/>
  <c r="AA24" i="13"/>
  <c r="AA25" i="13"/>
  <c r="AA26" i="13"/>
  <c r="AA27" i="13"/>
  <c r="AA28" i="13"/>
  <c r="AA29" i="13"/>
  <c r="AA30" i="13"/>
  <c r="AA31" i="13"/>
  <c r="AA32" i="13"/>
  <c r="AA33" i="13"/>
  <c r="AA34" i="13"/>
  <c r="AA35" i="13"/>
  <c r="AA36" i="13"/>
  <c r="AA37" i="13"/>
  <c r="Y10" i="13"/>
  <c r="Y11" i="13"/>
  <c r="Y12" i="13"/>
  <c r="Y38" i="13"/>
  <c r="W14" i="6"/>
  <c r="Y13" i="13"/>
  <c r="Y14" i="13"/>
  <c r="Y15" i="13"/>
  <c r="Y16" i="13"/>
  <c r="Y17" i="13"/>
  <c r="Y18" i="13"/>
  <c r="Y19" i="13"/>
  <c r="Y20" i="13"/>
  <c r="Y21" i="13"/>
  <c r="Y22" i="13"/>
  <c r="Y23" i="13"/>
  <c r="Y24" i="13"/>
  <c r="Y25" i="13"/>
  <c r="Y26" i="13"/>
  <c r="Y27" i="13"/>
  <c r="Y28" i="13"/>
  <c r="Y29" i="13"/>
  <c r="Y30" i="13"/>
  <c r="Y31" i="13"/>
  <c r="Y32" i="13"/>
  <c r="Y33" i="13"/>
  <c r="Y34" i="13"/>
  <c r="Y35" i="13"/>
  <c r="Y36" i="13"/>
  <c r="Y37" i="13"/>
  <c r="AA9" i="13"/>
  <c r="AA38" i="13"/>
  <c r="Y14" i="6"/>
  <c r="Y9" i="13"/>
  <c r="Z41" i="12"/>
  <c r="X41" i="12"/>
  <c r="AA9" i="12"/>
  <c r="AA10" i="12"/>
  <c r="AA11" i="12"/>
  <c r="AA12" i="12"/>
  <c r="AA13" i="12"/>
  <c r="AA14" i="12"/>
  <c r="AA15" i="12"/>
  <c r="AA16" i="12"/>
  <c r="AA17" i="12"/>
  <c r="AA18" i="12"/>
  <c r="AA19" i="12"/>
  <c r="AA20" i="12"/>
  <c r="AA21" i="12"/>
  <c r="AA22" i="12"/>
  <c r="AA23" i="12"/>
  <c r="AA24" i="12"/>
  <c r="AA25" i="12"/>
  <c r="AA26" i="12"/>
  <c r="AA27" i="12"/>
  <c r="AA28" i="12"/>
  <c r="AA29" i="12"/>
  <c r="AA30" i="12"/>
  <c r="AA31" i="12"/>
  <c r="AA32" i="12"/>
  <c r="AA33" i="12"/>
  <c r="AA34" i="12"/>
  <c r="AA35" i="12"/>
  <c r="AA36" i="12"/>
  <c r="AA37" i="12"/>
  <c r="AA38" i="12"/>
  <c r="AA39" i="12"/>
  <c r="AA40" i="12"/>
  <c r="Y9" i="12"/>
  <c r="Y10" i="12"/>
  <c r="Y11" i="12"/>
  <c r="Y12" i="12"/>
  <c r="Y13" i="12"/>
  <c r="Y14" i="12"/>
  <c r="Y15" i="12"/>
  <c r="Y16" i="12"/>
  <c r="Y17" i="12"/>
  <c r="Y18" i="12"/>
  <c r="Y19" i="12"/>
  <c r="Y20" i="12"/>
  <c r="Y21" i="12"/>
  <c r="Y22" i="12"/>
  <c r="Y23" i="12"/>
  <c r="Y24" i="12"/>
  <c r="Y25" i="12"/>
  <c r="Y26" i="12"/>
  <c r="Y27" i="12"/>
  <c r="Y28" i="12"/>
  <c r="Y29" i="12"/>
  <c r="Y30" i="12"/>
  <c r="Y31" i="12"/>
  <c r="Y32" i="12"/>
  <c r="Y33" i="12"/>
  <c r="Y34" i="12"/>
  <c r="Y35" i="12"/>
  <c r="Y36" i="12"/>
  <c r="Y37" i="12"/>
  <c r="Y38" i="12"/>
  <c r="Y39" i="12"/>
  <c r="Y40" i="12"/>
  <c r="AA8" i="12"/>
  <c r="AA41" i="12"/>
  <c r="Y13" i="6"/>
  <c r="Y8" i="12"/>
  <c r="Y41" i="12"/>
  <c r="W13" i="6"/>
  <c r="Q20" i="6"/>
  <c r="P20" i="6"/>
  <c r="O20" i="6"/>
  <c r="N20" i="6"/>
  <c r="S9" i="21"/>
  <c r="S10" i="21"/>
  <c r="S11" i="21"/>
  <c r="Q9" i="21"/>
  <c r="Q10" i="21"/>
  <c r="Q11" i="21"/>
  <c r="S8" i="21"/>
  <c r="Q8" i="21"/>
  <c r="S10" i="13"/>
  <c r="S11" i="13"/>
  <c r="S12" i="13"/>
  <c r="S13" i="13"/>
  <c r="S14" i="13"/>
  <c r="S15" i="13"/>
  <c r="S16" i="13"/>
  <c r="S17" i="13"/>
  <c r="S18" i="13"/>
  <c r="S19" i="13"/>
  <c r="S20" i="13"/>
  <c r="S21" i="13"/>
  <c r="S22" i="13"/>
  <c r="S23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36" i="13"/>
  <c r="S37" i="13"/>
  <c r="S9" i="13"/>
  <c r="S38" i="13"/>
  <c r="Q10" i="13"/>
  <c r="Q11" i="13"/>
  <c r="Q12" i="13"/>
  <c r="Q13" i="13"/>
  <c r="Q38" i="13"/>
  <c r="Q14" i="13"/>
  <c r="Q15" i="13"/>
  <c r="Q16" i="13"/>
  <c r="Q17" i="13"/>
  <c r="Q18" i="13"/>
  <c r="Q19" i="13"/>
  <c r="Q20" i="13"/>
  <c r="Q21" i="13"/>
  <c r="Q22" i="13"/>
  <c r="Q23" i="13"/>
  <c r="Q24" i="13"/>
  <c r="Q25" i="13"/>
  <c r="Q26" i="13"/>
  <c r="Q27" i="13"/>
  <c r="Q28" i="13"/>
  <c r="Q29" i="13"/>
  <c r="Q30" i="13"/>
  <c r="Q31" i="13"/>
  <c r="Q32" i="13"/>
  <c r="Q33" i="13"/>
  <c r="Q34" i="13"/>
  <c r="Q35" i="13"/>
  <c r="Q36" i="13"/>
  <c r="Q37" i="13"/>
  <c r="Q9" i="13"/>
  <c r="I9" i="13"/>
  <c r="K9" i="13"/>
  <c r="K38" i="13"/>
  <c r="S9" i="12"/>
  <c r="S10" i="12"/>
  <c r="S11" i="12"/>
  <c r="S41" i="12"/>
  <c r="Q13" i="6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8" i="12"/>
  <c r="Q9" i="12"/>
  <c r="Q10" i="12"/>
  <c r="Q41" i="12"/>
  <c r="O13" i="6"/>
  <c r="Q11" i="12"/>
  <c r="Q12" i="12"/>
  <c r="Q13" i="12"/>
  <c r="Q14" i="12"/>
  <c r="AM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AM34" i="12"/>
  <c r="Q35" i="12"/>
  <c r="Q36" i="12"/>
  <c r="Q37" i="12"/>
  <c r="Q38" i="12"/>
  <c r="Q39" i="12"/>
  <c r="Q40" i="12"/>
  <c r="Q8" i="12"/>
  <c r="I20" i="6"/>
  <c r="H20" i="6"/>
  <c r="I13" i="8"/>
  <c r="H29" i="22"/>
  <c r="H20" i="20"/>
  <c r="H60" i="19"/>
  <c r="H18" i="15"/>
  <c r="H18" i="16"/>
  <c r="H38" i="17"/>
  <c r="J40" i="18"/>
  <c r="J41" i="14"/>
  <c r="H15" i="6"/>
  <c r="H41" i="14"/>
  <c r="G20" i="6"/>
  <c r="F20" i="6"/>
  <c r="I10" i="6"/>
  <c r="G10" i="6"/>
  <c r="F9" i="6"/>
  <c r="AL65" i="19"/>
  <c r="AL63" i="19"/>
  <c r="AL9" i="19"/>
  <c r="AL10" i="19"/>
  <c r="AL11" i="19"/>
  <c r="AL12" i="19"/>
  <c r="AL13" i="19"/>
  <c r="AL14" i="19"/>
  <c r="AL15" i="19"/>
  <c r="AL16" i="19"/>
  <c r="AL17" i="19"/>
  <c r="AL18" i="19"/>
  <c r="AL19" i="19"/>
  <c r="AL20" i="19"/>
  <c r="AL21" i="19"/>
  <c r="AL22" i="19"/>
  <c r="AL23" i="19"/>
  <c r="AL24" i="19"/>
  <c r="AL25" i="19"/>
  <c r="AL26" i="19"/>
  <c r="AL27" i="19"/>
  <c r="AL28" i="19"/>
  <c r="AL29" i="19"/>
  <c r="AL30" i="19"/>
  <c r="AL31" i="19"/>
  <c r="AL32" i="19"/>
  <c r="AL33" i="19"/>
  <c r="AL34" i="19"/>
  <c r="AL35" i="19"/>
  <c r="AL36" i="19"/>
  <c r="AL37" i="19"/>
  <c r="AL38" i="19"/>
  <c r="AL39" i="19"/>
  <c r="AL40" i="19"/>
  <c r="AL41" i="19"/>
  <c r="AL42" i="19"/>
  <c r="AL43" i="19"/>
  <c r="AL44" i="19"/>
  <c r="AL45" i="19"/>
  <c r="AL46" i="19"/>
  <c r="AL47" i="19"/>
  <c r="AL48" i="19"/>
  <c r="AL49" i="19"/>
  <c r="AL50" i="19"/>
  <c r="AL51" i="19"/>
  <c r="AL52" i="19"/>
  <c r="AL53" i="19"/>
  <c r="AL54" i="19"/>
  <c r="AL55" i="19"/>
  <c r="AL56" i="19"/>
  <c r="AL57" i="19"/>
  <c r="AL58" i="19"/>
  <c r="AL59" i="19"/>
  <c r="AL8" i="19"/>
  <c r="AH60" i="19"/>
  <c r="AF60" i="19"/>
  <c r="AI59" i="19"/>
  <c r="AG59" i="19"/>
  <c r="AI58" i="19"/>
  <c r="AG58" i="19"/>
  <c r="AI57" i="19"/>
  <c r="AG57" i="19"/>
  <c r="AI56" i="19"/>
  <c r="AG56" i="19"/>
  <c r="AI55" i="19"/>
  <c r="AG55" i="19"/>
  <c r="AI54" i="19"/>
  <c r="AG54" i="19"/>
  <c r="AI53" i="19"/>
  <c r="AG53" i="19"/>
  <c r="AI52" i="19"/>
  <c r="AG52" i="19"/>
  <c r="AI51" i="19"/>
  <c r="AG51" i="19"/>
  <c r="AI50" i="19"/>
  <c r="AG50" i="19"/>
  <c r="AI49" i="19"/>
  <c r="AG49" i="19"/>
  <c r="AI48" i="19"/>
  <c r="AG48" i="19"/>
  <c r="AI47" i="19"/>
  <c r="AG47" i="19"/>
  <c r="AI46" i="19"/>
  <c r="AG46" i="19"/>
  <c r="AI45" i="19"/>
  <c r="AG45" i="19"/>
  <c r="AI44" i="19"/>
  <c r="AG44" i="19"/>
  <c r="AI43" i="19"/>
  <c r="AG43" i="19"/>
  <c r="AI42" i="19"/>
  <c r="AG42" i="19"/>
  <c r="AI41" i="19"/>
  <c r="AG41" i="19"/>
  <c r="AI40" i="19"/>
  <c r="AG40" i="19"/>
  <c r="AI39" i="19"/>
  <c r="AG39" i="19"/>
  <c r="AI38" i="19"/>
  <c r="AG38" i="19"/>
  <c r="AI37" i="19"/>
  <c r="AG37" i="19"/>
  <c r="AI36" i="19"/>
  <c r="AG36" i="19"/>
  <c r="AI35" i="19"/>
  <c r="AG35" i="19"/>
  <c r="AI34" i="19"/>
  <c r="AG34" i="19"/>
  <c r="AI33" i="19"/>
  <c r="AG33" i="19"/>
  <c r="AI32" i="19"/>
  <c r="AG32" i="19"/>
  <c r="AI31" i="19"/>
  <c r="AG31" i="19"/>
  <c r="AI30" i="19"/>
  <c r="AG30" i="19"/>
  <c r="AI29" i="19"/>
  <c r="AG29" i="19"/>
  <c r="AI28" i="19"/>
  <c r="AG28" i="19"/>
  <c r="AI27" i="19"/>
  <c r="AG27" i="19"/>
  <c r="AI26" i="19"/>
  <c r="AG26" i="19"/>
  <c r="AI25" i="19"/>
  <c r="AG25" i="19"/>
  <c r="AI24" i="19"/>
  <c r="AG24" i="19"/>
  <c r="AI23" i="19"/>
  <c r="AG23" i="19"/>
  <c r="AI22" i="19"/>
  <c r="AG22" i="19"/>
  <c r="AI21" i="19"/>
  <c r="AG21" i="19"/>
  <c r="AI20" i="19"/>
  <c r="AG20" i="19"/>
  <c r="AI19" i="19"/>
  <c r="AG19" i="19"/>
  <c r="AI18" i="19"/>
  <c r="AG18" i="19"/>
  <c r="AI17" i="19"/>
  <c r="AG17" i="19"/>
  <c r="AI16" i="19"/>
  <c r="AG16" i="19"/>
  <c r="AI15" i="19"/>
  <c r="AG15" i="19"/>
  <c r="AI14" i="19"/>
  <c r="AG14" i="19"/>
  <c r="AI13" i="19"/>
  <c r="AG13" i="19"/>
  <c r="AI12" i="19"/>
  <c r="AG12" i="19"/>
  <c r="AI11" i="19"/>
  <c r="AG11" i="19"/>
  <c r="AI10" i="19"/>
  <c r="AG10" i="19"/>
  <c r="AI9" i="19"/>
  <c r="AG9" i="19"/>
  <c r="AI8" i="19"/>
  <c r="AG8" i="19"/>
  <c r="AG60" i="19"/>
  <c r="Z60" i="19"/>
  <c r="X60" i="19"/>
  <c r="AA59" i="19"/>
  <c r="Y59" i="19"/>
  <c r="AA58" i="19"/>
  <c r="Y58" i="19"/>
  <c r="AA57" i="19"/>
  <c r="Y57" i="19"/>
  <c r="AA56" i="19"/>
  <c r="Y56" i="19"/>
  <c r="AA55" i="19"/>
  <c r="Y55" i="19"/>
  <c r="AA54" i="19"/>
  <c r="Y54" i="19"/>
  <c r="AA53" i="19"/>
  <c r="Y53" i="19"/>
  <c r="AA52" i="19"/>
  <c r="Y52" i="19"/>
  <c r="AA51" i="19"/>
  <c r="Y51" i="19"/>
  <c r="AA50" i="19"/>
  <c r="Y50" i="19"/>
  <c r="AA49" i="19"/>
  <c r="Y49" i="19"/>
  <c r="AA48" i="19"/>
  <c r="Y48" i="19"/>
  <c r="AA47" i="19"/>
  <c r="Y47" i="19"/>
  <c r="AA46" i="19"/>
  <c r="Y46" i="19"/>
  <c r="AA45" i="19"/>
  <c r="Y45" i="19"/>
  <c r="AA44" i="19"/>
  <c r="Y44" i="19"/>
  <c r="AA43" i="19"/>
  <c r="Y43" i="19"/>
  <c r="AA42" i="19"/>
  <c r="Y42" i="19"/>
  <c r="AA41" i="19"/>
  <c r="Y41" i="19"/>
  <c r="AA40" i="19"/>
  <c r="Y40" i="19"/>
  <c r="AA39" i="19"/>
  <c r="Y39" i="19"/>
  <c r="AA38" i="19"/>
  <c r="Y38" i="19"/>
  <c r="AA37" i="19"/>
  <c r="Y37" i="19"/>
  <c r="AA36" i="19"/>
  <c r="Y36" i="19"/>
  <c r="AA35" i="19"/>
  <c r="Y35" i="19"/>
  <c r="AA34" i="19"/>
  <c r="Y34" i="19"/>
  <c r="AA33" i="19"/>
  <c r="Y33" i="19"/>
  <c r="AA32" i="19"/>
  <c r="Y32" i="19"/>
  <c r="AA31" i="19"/>
  <c r="Y31" i="19"/>
  <c r="AA30" i="19"/>
  <c r="Y30" i="19"/>
  <c r="AA29" i="19"/>
  <c r="Y29" i="19"/>
  <c r="AA28" i="19"/>
  <c r="Y28" i="19"/>
  <c r="AA27" i="19"/>
  <c r="Y27" i="19"/>
  <c r="AA26" i="19"/>
  <c r="Y26" i="19"/>
  <c r="AA25" i="19"/>
  <c r="Y25" i="19"/>
  <c r="AA24" i="19"/>
  <c r="Y24" i="19"/>
  <c r="AA23" i="19"/>
  <c r="Y23" i="19"/>
  <c r="AA22" i="19"/>
  <c r="Y22" i="19"/>
  <c r="AA21" i="19"/>
  <c r="Y21" i="19"/>
  <c r="AA20" i="19"/>
  <c r="Y20" i="19"/>
  <c r="AA19" i="19"/>
  <c r="Y19" i="19"/>
  <c r="AA18" i="19"/>
  <c r="Y18" i="19"/>
  <c r="AA17" i="19"/>
  <c r="Y17" i="19"/>
  <c r="AA16" i="19"/>
  <c r="Y16" i="19"/>
  <c r="AA15" i="19"/>
  <c r="Y15" i="19"/>
  <c r="AA14" i="19"/>
  <c r="Y14" i="19"/>
  <c r="AA13" i="19"/>
  <c r="Y13" i="19"/>
  <c r="AA12" i="19"/>
  <c r="Y12" i="19"/>
  <c r="AA11" i="19"/>
  <c r="Y11" i="19"/>
  <c r="AA10" i="19"/>
  <c r="Y10" i="19"/>
  <c r="AA9" i="19"/>
  <c r="Y9" i="19"/>
  <c r="AA8" i="19"/>
  <c r="AA60" i="19"/>
  <c r="Y8" i="19"/>
  <c r="Y60" i="19"/>
  <c r="R60" i="19"/>
  <c r="P60" i="19"/>
  <c r="S59" i="19"/>
  <c r="Q59" i="19"/>
  <c r="S58" i="19"/>
  <c r="Q58" i="19"/>
  <c r="S57" i="19"/>
  <c r="Q57" i="19"/>
  <c r="S56" i="19"/>
  <c r="Q56" i="19"/>
  <c r="S55" i="19"/>
  <c r="Q55" i="19"/>
  <c r="S54" i="19"/>
  <c r="Q54" i="19"/>
  <c r="S53" i="19"/>
  <c r="Q53" i="19"/>
  <c r="S52" i="19"/>
  <c r="Q52" i="19"/>
  <c r="S51" i="19"/>
  <c r="Q51" i="19"/>
  <c r="S50" i="19"/>
  <c r="Q50" i="19"/>
  <c r="S49" i="19"/>
  <c r="Q49" i="19"/>
  <c r="S48" i="19"/>
  <c r="Q48" i="19"/>
  <c r="S47" i="19"/>
  <c r="Q47" i="19"/>
  <c r="S46" i="19"/>
  <c r="Q46" i="19"/>
  <c r="S45" i="19"/>
  <c r="Q45" i="19"/>
  <c r="S44" i="19"/>
  <c r="Q44" i="19"/>
  <c r="S43" i="19"/>
  <c r="Q43" i="19"/>
  <c r="S42" i="19"/>
  <c r="Q42" i="19"/>
  <c r="S41" i="19"/>
  <c r="Q41" i="19"/>
  <c r="S40" i="19"/>
  <c r="Q40" i="19"/>
  <c r="S39" i="19"/>
  <c r="Q39" i="19"/>
  <c r="S38" i="19"/>
  <c r="Q38" i="19"/>
  <c r="S37" i="19"/>
  <c r="Q37" i="19"/>
  <c r="S36" i="19"/>
  <c r="Q36" i="19"/>
  <c r="S35" i="19"/>
  <c r="Q35" i="19"/>
  <c r="S34" i="19"/>
  <c r="Q34" i="19"/>
  <c r="S33" i="19"/>
  <c r="Q33" i="19"/>
  <c r="S32" i="19"/>
  <c r="Q32" i="19"/>
  <c r="S31" i="19"/>
  <c r="Q31" i="19"/>
  <c r="S30" i="19"/>
  <c r="Q30" i="19"/>
  <c r="S29" i="19"/>
  <c r="Q29" i="19"/>
  <c r="S28" i="19"/>
  <c r="Q28" i="19"/>
  <c r="S27" i="19"/>
  <c r="Q27" i="19"/>
  <c r="S26" i="19"/>
  <c r="Q26" i="19"/>
  <c r="S25" i="19"/>
  <c r="Q25" i="19"/>
  <c r="S24" i="19"/>
  <c r="Q24" i="19"/>
  <c r="S23" i="19"/>
  <c r="Q23" i="19"/>
  <c r="S22" i="19"/>
  <c r="Q22" i="19"/>
  <c r="S21" i="19"/>
  <c r="Q21" i="19"/>
  <c r="S20" i="19"/>
  <c r="Q20" i="19"/>
  <c r="S19" i="19"/>
  <c r="Q19" i="19"/>
  <c r="S18" i="19"/>
  <c r="Q18" i="19"/>
  <c r="S17" i="19"/>
  <c r="Q17" i="19"/>
  <c r="S16" i="19"/>
  <c r="Q16" i="19"/>
  <c r="S15" i="19"/>
  <c r="Q15" i="19"/>
  <c r="S14" i="19"/>
  <c r="Q14" i="19"/>
  <c r="S13" i="19"/>
  <c r="Q13" i="19"/>
  <c r="S12" i="19"/>
  <c r="Q12" i="19"/>
  <c r="S11" i="19"/>
  <c r="Q11" i="19"/>
  <c r="S10" i="19"/>
  <c r="Q10" i="19"/>
  <c r="S9" i="19"/>
  <c r="Q9" i="19"/>
  <c r="S8" i="19"/>
  <c r="S60" i="19"/>
  <c r="Q8" i="19"/>
  <c r="Q60" i="19"/>
  <c r="I9" i="19"/>
  <c r="K9" i="19"/>
  <c r="I10" i="19"/>
  <c r="K10" i="19"/>
  <c r="I11" i="19"/>
  <c r="K11" i="19"/>
  <c r="I12" i="19"/>
  <c r="K12" i="19"/>
  <c r="I13" i="19"/>
  <c r="K13" i="19"/>
  <c r="I14" i="19"/>
  <c r="K14" i="19"/>
  <c r="I15" i="19"/>
  <c r="K15" i="19"/>
  <c r="I16" i="19"/>
  <c r="K16" i="19"/>
  <c r="I17" i="19"/>
  <c r="K17" i="19"/>
  <c r="I18" i="19"/>
  <c r="K18" i="19"/>
  <c r="I19" i="19"/>
  <c r="K19" i="19"/>
  <c r="I20" i="19"/>
  <c r="K20" i="19"/>
  <c r="I21" i="19"/>
  <c r="K21" i="19"/>
  <c r="I22" i="19"/>
  <c r="K22" i="19"/>
  <c r="I23" i="19"/>
  <c r="K23" i="19"/>
  <c r="I24" i="19"/>
  <c r="K24" i="19"/>
  <c r="I25" i="19"/>
  <c r="K25" i="19"/>
  <c r="I26" i="19"/>
  <c r="K26" i="19"/>
  <c r="I27" i="19"/>
  <c r="K27" i="19"/>
  <c r="I28" i="19"/>
  <c r="K28" i="19"/>
  <c r="I29" i="19"/>
  <c r="K29" i="19"/>
  <c r="I30" i="19"/>
  <c r="K30" i="19"/>
  <c r="I31" i="19"/>
  <c r="K31" i="19"/>
  <c r="I32" i="19"/>
  <c r="K32" i="19"/>
  <c r="I33" i="19"/>
  <c r="K33" i="19"/>
  <c r="I34" i="19"/>
  <c r="K34" i="19"/>
  <c r="I35" i="19"/>
  <c r="K35" i="19"/>
  <c r="I36" i="19"/>
  <c r="K36" i="19"/>
  <c r="I37" i="19"/>
  <c r="K37" i="19"/>
  <c r="I38" i="19"/>
  <c r="K38" i="19"/>
  <c r="I39" i="19"/>
  <c r="K39" i="19"/>
  <c r="I40" i="19"/>
  <c r="K40" i="19"/>
  <c r="I41" i="19"/>
  <c r="K41" i="19"/>
  <c r="I42" i="19"/>
  <c r="K42" i="19"/>
  <c r="I43" i="19"/>
  <c r="K43" i="19"/>
  <c r="I44" i="19"/>
  <c r="K44" i="19"/>
  <c r="I45" i="19"/>
  <c r="K45" i="19"/>
  <c r="I46" i="19"/>
  <c r="K46" i="19"/>
  <c r="I47" i="19"/>
  <c r="AM47" i="19"/>
  <c r="K47" i="19"/>
  <c r="I48" i="19"/>
  <c r="K48" i="19"/>
  <c r="I49" i="19"/>
  <c r="K49" i="19"/>
  <c r="I50" i="19"/>
  <c r="K50" i="19"/>
  <c r="I51" i="19"/>
  <c r="AM51" i="19"/>
  <c r="K51" i="19"/>
  <c r="I52" i="19"/>
  <c r="K52" i="19"/>
  <c r="I53" i="19"/>
  <c r="K53" i="19"/>
  <c r="I54" i="19"/>
  <c r="K54" i="19"/>
  <c r="I55" i="19"/>
  <c r="AM55" i="19"/>
  <c r="K55" i="19"/>
  <c r="I56" i="19"/>
  <c r="K56" i="19"/>
  <c r="I57" i="19"/>
  <c r="K57" i="19"/>
  <c r="I58" i="19"/>
  <c r="K58" i="19"/>
  <c r="I59" i="19"/>
  <c r="AM59" i="19"/>
  <c r="K59" i="19"/>
  <c r="J60" i="19"/>
  <c r="K8" i="19"/>
  <c r="I8" i="19"/>
  <c r="AD60" i="19"/>
  <c r="AB60" i="19"/>
  <c r="V60" i="19"/>
  <c r="T60" i="19"/>
  <c r="N60" i="19"/>
  <c r="L60" i="19"/>
  <c r="F60" i="19"/>
  <c r="D60" i="19"/>
  <c r="AE59" i="19"/>
  <c r="AC59" i="19"/>
  <c r="W59" i="19"/>
  <c r="U59" i="19"/>
  <c r="O59" i="19"/>
  <c r="M59" i="19"/>
  <c r="G59" i="19"/>
  <c r="E59" i="19"/>
  <c r="AE58" i="19"/>
  <c r="AC58" i="19"/>
  <c r="W58" i="19"/>
  <c r="U58" i="19"/>
  <c r="O58" i="19"/>
  <c r="M58" i="19"/>
  <c r="G58" i="19"/>
  <c r="AK58" i="19"/>
  <c r="E58" i="19"/>
  <c r="AE57" i="19"/>
  <c r="AC57" i="19"/>
  <c r="W57" i="19"/>
  <c r="U57" i="19"/>
  <c r="O57" i="19"/>
  <c r="M57" i="19"/>
  <c r="G57" i="19"/>
  <c r="AK57" i="19"/>
  <c r="E57" i="19"/>
  <c r="AE56" i="19"/>
  <c r="AC56" i="19"/>
  <c r="W56" i="19"/>
  <c r="U56" i="19"/>
  <c r="O56" i="19"/>
  <c r="M56" i="19"/>
  <c r="G56" i="19"/>
  <c r="E56" i="19"/>
  <c r="AE55" i="19"/>
  <c r="AC55" i="19"/>
  <c r="W55" i="19"/>
  <c r="U55" i="19"/>
  <c r="O55" i="19"/>
  <c r="M55" i="19"/>
  <c r="G55" i="19"/>
  <c r="AK55" i="19"/>
  <c r="E55" i="19"/>
  <c r="AE54" i="19"/>
  <c r="AC54" i="19"/>
  <c r="W54" i="19"/>
  <c r="U54" i="19"/>
  <c r="O54" i="19"/>
  <c r="M54" i="19"/>
  <c r="G54" i="19"/>
  <c r="AK54" i="19"/>
  <c r="E54" i="19"/>
  <c r="AE53" i="19"/>
  <c r="AC53" i="19"/>
  <c r="W53" i="19"/>
  <c r="U53" i="19"/>
  <c r="O53" i="19"/>
  <c r="M53" i="19"/>
  <c r="G53" i="19"/>
  <c r="AK53" i="19"/>
  <c r="E53" i="19"/>
  <c r="AE52" i="19"/>
  <c r="AC52" i="19"/>
  <c r="W52" i="19"/>
  <c r="U52" i="19"/>
  <c r="O52" i="19"/>
  <c r="M52" i="19"/>
  <c r="G52" i="19"/>
  <c r="AK52" i="19"/>
  <c r="E52" i="19"/>
  <c r="AE51" i="19"/>
  <c r="AC51" i="19"/>
  <c r="W51" i="19"/>
  <c r="U51" i="19"/>
  <c r="O51" i="19"/>
  <c r="M51" i="19"/>
  <c r="G51" i="19"/>
  <c r="E51" i="19"/>
  <c r="AE50" i="19"/>
  <c r="AC50" i="19"/>
  <c r="W50" i="19"/>
  <c r="U50" i="19"/>
  <c r="O50" i="19"/>
  <c r="M50" i="19"/>
  <c r="G50" i="19"/>
  <c r="AK50" i="19"/>
  <c r="E50" i="19"/>
  <c r="AE49" i="19"/>
  <c r="AC49" i="19"/>
  <c r="W49" i="19"/>
  <c r="U49" i="19"/>
  <c r="O49" i="19"/>
  <c r="M49" i="19"/>
  <c r="G49" i="19"/>
  <c r="AK49" i="19"/>
  <c r="E49" i="19"/>
  <c r="AE48" i="19"/>
  <c r="AC48" i="19"/>
  <c r="W48" i="19"/>
  <c r="U48" i="19"/>
  <c r="O48" i="19"/>
  <c r="M48" i="19"/>
  <c r="G48" i="19"/>
  <c r="AK48" i="19"/>
  <c r="E48" i="19"/>
  <c r="AE47" i="19"/>
  <c r="AC47" i="19"/>
  <c r="W47" i="19"/>
  <c r="U47" i="19"/>
  <c r="O47" i="19"/>
  <c r="M47" i="19"/>
  <c r="G47" i="19"/>
  <c r="AK47" i="19"/>
  <c r="E47" i="19"/>
  <c r="AE46" i="19"/>
  <c r="AC46" i="19"/>
  <c r="W46" i="19"/>
  <c r="U46" i="19"/>
  <c r="O46" i="19"/>
  <c r="M46" i="19"/>
  <c r="G46" i="19"/>
  <c r="AK46" i="19"/>
  <c r="E46" i="19"/>
  <c r="AE45" i="19"/>
  <c r="AC45" i="19"/>
  <c r="W45" i="19"/>
  <c r="U45" i="19"/>
  <c r="O45" i="19"/>
  <c r="M45" i="19"/>
  <c r="G45" i="19"/>
  <c r="AK45" i="19"/>
  <c r="E45" i="19"/>
  <c r="AE44" i="19"/>
  <c r="AC44" i="19"/>
  <c r="W44" i="19"/>
  <c r="U44" i="19"/>
  <c r="O44" i="19"/>
  <c r="M44" i="19"/>
  <c r="G44" i="19"/>
  <c r="AK44" i="19"/>
  <c r="E44" i="19"/>
  <c r="AE43" i="19"/>
  <c r="AC43" i="19"/>
  <c r="W43" i="19"/>
  <c r="U43" i="19"/>
  <c r="O43" i="19"/>
  <c r="M43" i="19"/>
  <c r="G43" i="19"/>
  <c r="AK43" i="19"/>
  <c r="E43" i="19"/>
  <c r="AE42" i="19"/>
  <c r="AC42" i="19"/>
  <c r="W42" i="19"/>
  <c r="U42" i="19"/>
  <c r="O42" i="19"/>
  <c r="M42" i="19"/>
  <c r="G42" i="19"/>
  <c r="AK42" i="19"/>
  <c r="E42" i="19"/>
  <c r="AE41" i="19"/>
  <c r="AC41" i="19"/>
  <c r="W41" i="19"/>
  <c r="U41" i="19"/>
  <c r="O41" i="19"/>
  <c r="M41" i="19"/>
  <c r="G41" i="19"/>
  <c r="E41" i="19"/>
  <c r="AE40" i="19"/>
  <c r="AC40" i="19"/>
  <c r="W40" i="19"/>
  <c r="U40" i="19"/>
  <c r="O40" i="19"/>
  <c r="M40" i="19"/>
  <c r="G40" i="19"/>
  <c r="AK40" i="19"/>
  <c r="E40" i="19"/>
  <c r="AE39" i="19"/>
  <c r="AC39" i="19"/>
  <c r="W39" i="19"/>
  <c r="U39" i="19"/>
  <c r="O39" i="19"/>
  <c r="M39" i="19"/>
  <c r="G39" i="19"/>
  <c r="AK39" i="19"/>
  <c r="E39" i="19"/>
  <c r="AE38" i="19"/>
  <c r="AC38" i="19"/>
  <c r="W38" i="19"/>
  <c r="U38" i="19"/>
  <c r="O38" i="19"/>
  <c r="M38" i="19"/>
  <c r="G38" i="19"/>
  <c r="AK38" i="19"/>
  <c r="E38" i="19"/>
  <c r="AE37" i="19"/>
  <c r="AC37" i="19"/>
  <c r="W37" i="19"/>
  <c r="U37" i="19"/>
  <c r="O37" i="19"/>
  <c r="M37" i="19"/>
  <c r="G37" i="19"/>
  <c r="AK37" i="19"/>
  <c r="E37" i="19"/>
  <c r="AE36" i="19"/>
  <c r="AC36" i="19"/>
  <c r="W36" i="19"/>
  <c r="U36" i="19"/>
  <c r="O36" i="19"/>
  <c r="M36" i="19"/>
  <c r="G36" i="19"/>
  <c r="AK36" i="19"/>
  <c r="E36" i="19"/>
  <c r="AE35" i="19"/>
  <c r="AC35" i="19"/>
  <c r="W35" i="19"/>
  <c r="U35" i="19"/>
  <c r="O35" i="19"/>
  <c r="M35" i="19"/>
  <c r="G35" i="19"/>
  <c r="AK35" i="19"/>
  <c r="E35" i="19"/>
  <c r="AE34" i="19"/>
  <c r="AC34" i="19"/>
  <c r="W34" i="19"/>
  <c r="U34" i="19"/>
  <c r="O34" i="19"/>
  <c r="M34" i="19"/>
  <c r="G34" i="19"/>
  <c r="AK34" i="19"/>
  <c r="E34" i="19"/>
  <c r="AE33" i="19"/>
  <c r="AC33" i="19"/>
  <c r="W33" i="19"/>
  <c r="U33" i="19"/>
  <c r="O33" i="19"/>
  <c r="M33" i="19"/>
  <c r="G33" i="19"/>
  <c r="AK33" i="19"/>
  <c r="E33" i="19"/>
  <c r="AE32" i="19"/>
  <c r="AC32" i="19"/>
  <c r="W32" i="19"/>
  <c r="U32" i="19"/>
  <c r="O32" i="19"/>
  <c r="M32" i="19"/>
  <c r="G32" i="19"/>
  <c r="AK32" i="19"/>
  <c r="E32" i="19"/>
  <c r="AE31" i="19"/>
  <c r="AC31" i="19"/>
  <c r="W31" i="19"/>
  <c r="U31" i="19"/>
  <c r="O31" i="19"/>
  <c r="M31" i="19"/>
  <c r="G31" i="19"/>
  <c r="AK31" i="19"/>
  <c r="E31" i="19"/>
  <c r="AE30" i="19"/>
  <c r="AC30" i="19"/>
  <c r="W30" i="19"/>
  <c r="U30" i="19"/>
  <c r="O30" i="19"/>
  <c r="M30" i="19"/>
  <c r="G30" i="19"/>
  <c r="AK30" i="19"/>
  <c r="E30" i="19"/>
  <c r="AE29" i="19"/>
  <c r="AC29" i="19"/>
  <c r="W29" i="19"/>
  <c r="U29" i="19"/>
  <c r="O29" i="19"/>
  <c r="M29" i="19"/>
  <c r="G29" i="19"/>
  <c r="E29" i="19"/>
  <c r="AE28" i="19"/>
  <c r="AC28" i="19"/>
  <c r="W28" i="19"/>
  <c r="U28" i="19"/>
  <c r="O28" i="19"/>
  <c r="M28" i="19"/>
  <c r="G28" i="19"/>
  <c r="AK28" i="19"/>
  <c r="E28" i="19"/>
  <c r="AE27" i="19"/>
  <c r="AC27" i="19"/>
  <c r="W27" i="19"/>
  <c r="U27" i="19"/>
  <c r="O27" i="19"/>
  <c r="M27" i="19"/>
  <c r="G27" i="19"/>
  <c r="AK27" i="19"/>
  <c r="E27" i="19"/>
  <c r="AE26" i="19"/>
  <c r="AC26" i="19"/>
  <c r="W26" i="19"/>
  <c r="U26" i="19"/>
  <c r="O26" i="19"/>
  <c r="M26" i="19"/>
  <c r="G26" i="19"/>
  <c r="AK26" i="19"/>
  <c r="E26" i="19"/>
  <c r="AE25" i="19"/>
  <c r="AC25" i="19"/>
  <c r="W25" i="19"/>
  <c r="U25" i="19"/>
  <c r="O25" i="19"/>
  <c r="M25" i="19"/>
  <c r="G25" i="19"/>
  <c r="AK25" i="19"/>
  <c r="E25" i="19"/>
  <c r="AE24" i="19"/>
  <c r="AC24" i="19"/>
  <c r="W24" i="19"/>
  <c r="U24" i="19"/>
  <c r="O24" i="19"/>
  <c r="M24" i="19"/>
  <c r="G24" i="19"/>
  <c r="AK24" i="19"/>
  <c r="E24" i="19"/>
  <c r="AE23" i="19"/>
  <c r="AC23" i="19"/>
  <c r="W23" i="19"/>
  <c r="U23" i="19"/>
  <c r="O23" i="19"/>
  <c r="M23" i="19"/>
  <c r="G23" i="19"/>
  <c r="AK23" i="19"/>
  <c r="E23" i="19"/>
  <c r="AE22" i="19"/>
  <c r="AC22" i="19"/>
  <c r="W22" i="19"/>
  <c r="U22" i="19"/>
  <c r="O22" i="19"/>
  <c r="M22" i="19"/>
  <c r="G22" i="19"/>
  <c r="AK22" i="19"/>
  <c r="E22" i="19"/>
  <c r="AE21" i="19"/>
  <c r="AC21" i="19"/>
  <c r="W21" i="19"/>
  <c r="U21" i="19"/>
  <c r="O21" i="19"/>
  <c r="M21" i="19"/>
  <c r="G21" i="19"/>
  <c r="AK21" i="19"/>
  <c r="E21" i="19"/>
  <c r="AE20" i="19"/>
  <c r="AC20" i="19"/>
  <c r="W20" i="19"/>
  <c r="U20" i="19"/>
  <c r="O20" i="19"/>
  <c r="M20" i="19"/>
  <c r="G20" i="19"/>
  <c r="AK20" i="19"/>
  <c r="E20" i="19"/>
  <c r="AE19" i="19"/>
  <c r="AC19" i="19"/>
  <c r="W19" i="19"/>
  <c r="U19" i="19"/>
  <c r="O19" i="19"/>
  <c r="M19" i="19"/>
  <c r="G19" i="19"/>
  <c r="AK19" i="19"/>
  <c r="E19" i="19"/>
  <c r="AE18" i="19"/>
  <c r="AC18" i="19"/>
  <c r="W18" i="19"/>
  <c r="U18" i="19"/>
  <c r="O18" i="19"/>
  <c r="M18" i="19"/>
  <c r="G18" i="19"/>
  <c r="AK18" i="19"/>
  <c r="E18" i="19"/>
  <c r="AE17" i="19"/>
  <c r="AC17" i="19"/>
  <c r="W17" i="19"/>
  <c r="U17" i="19"/>
  <c r="O17" i="19"/>
  <c r="M17" i="19"/>
  <c r="G17" i="19"/>
  <c r="AK17" i="19"/>
  <c r="E17" i="19"/>
  <c r="AE16" i="19"/>
  <c r="AC16" i="19"/>
  <c r="W16" i="19"/>
  <c r="U16" i="19"/>
  <c r="O16" i="19"/>
  <c r="M16" i="19"/>
  <c r="G16" i="19"/>
  <c r="AK16" i="19"/>
  <c r="E16" i="19"/>
  <c r="AE15" i="19"/>
  <c r="AC15" i="19"/>
  <c r="W15" i="19"/>
  <c r="U15" i="19"/>
  <c r="O15" i="19"/>
  <c r="M15" i="19"/>
  <c r="G15" i="19"/>
  <c r="AK15" i="19"/>
  <c r="E15" i="19"/>
  <c r="AE14" i="19"/>
  <c r="AC14" i="19"/>
  <c r="W14" i="19"/>
  <c r="U14" i="19"/>
  <c r="O14" i="19"/>
  <c r="M14" i="19"/>
  <c r="G14" i="19"/>
  <c r="E14" i="19"/>
  <c r="AE13" i="19"/>
  <c r="AC13" i="19"/>
  <c r="W13" i="19"/>
  <c r="U13" i="19"/>
  <c r="O13" i="19"/>
  <c r="M13" i="19"/>
  <c r="G13" i="19"/>
  <c r="AK13" i="19"/>
  <c r="E13" i="19"/>
  <c r="AE12" i="19"/>
  <c r="AC12" i="19"/>
  <c r="W12" i="19"/>
  <c r="U12" i="19"/>
  <c r="O12" i="19"/>
  <c r="M12" i="19"/>
  <c r="G12" i="19"/>
  <c r="AK12" i="19"/>
  <c r="E12" i="19"/>
  <c r="AE11" i="19"/>
  <c r="AC11" i="19"/>
  <c r="W11" i="19"/>
  <c r="U11" i="19"/>
  <c r="O11" i="19"/>
  <c r="M11" i="19"/>
  <c r="G11" i="19"/>
  <c r="AK11" i="19"/>
  <c r="E11" i="19"/>
  <c r="AE10" i="19"/>
  <c r="AC10" i="19"/>
  <c r="W10" i="19"/>
  <c r="U10" i="19"/>
  <c r="O10" i="19"/>
  <c r="M10" i="19"/>
  <c r="G10" i="19"/>
  <c r="AK10" i="19"/>
  <c r="E10" i="19"/>
  <c r="AE9" i="19"/>
  <c r="AC9" i="19"/>
  <c r="W9" i="19"/>
  <c r="U9" i="19"/>
  <c r="O9" i="19"/>
  <c r="M9" i="19"/>
  <c r="G9" i="19"/>
  <c r="AK9" i="19"/>
  <c r="E9" i="19"/>
  <c r="AE8" i="19"/>
  <c r="AE60" i="19"/>
  <c r="AC8" i="19"/>
  <c r="AC60" i="19"/>
  <c r="W8" i="19"/>
  <c r="W60" i="19"/>
  <c r="U8" i="19"/>
  <c r="O8" i="19"/>
  <c r="O60" i="19"/>
  <c r="M8" i="19"/>
  <c r="M60" i="19"/>
  <c r="G8" i="19"/>
  <c r="G60" i="19"/>
  <c r="E8" i="19"/>
  <c r="AI60" i="19"/>
  <c r="AM57" i="19"/>
  <c r="AM53" i="19"/>
  <c r="AM45" i="19"/>
  <c r="AM41" i="19"/>
  <c r="AM37" i="19"/>
  <c r="AM29" i="19"/>
  <c r="AM25" i="19"/>
  <c r="AM21" i="19"/>
  <c r="AM13" i="19"/>
  <c r="AM9" i="19"/>
  <c r="AM17" i="19"/>
  <c r="AM33" i="19"/>
  <c r="AM49" i="19"/>
  <c r="AM43" i="19"/>
  <c r="AM39" i="19"/>
  <c r="AM35" i="19"/>
  <c r="AM31" i="19"/>
  <c r="AM27" i="19"/>
  <c r="AM23" i="19"/>
  <c r="AM19" i="19"/>
  <c r="AM15" i="19"/>
  <c r="AM11" i="19"/>
  <c r="K60" i="19"/>
  <c r="AM56" i="19"/>
  <c r="AM52" i="19"/>
  <c r="AM48" i="19"/>
  <c r="AM44" i="19"/>
  <c r="AM40" i="19"/>
  <c r="AM36" i="19"/>
  <c r="AM32" i="19"/>
  <c r="AM28" i="19"/>
  <c r="AM24" i="19"/>
  <c r="AM20" i="19"/>
  <c r="AM16" i="19"/>
  <c r="AM12" i="19"/>
  <c r="I60" i="19"/>
  <c r="AM54" i="19"/>
  <c r="AM46" i="19"/>
  <c r="AM38" i="19"/>
  <c r="AM30" i="19"/>
  <c r="AM22" i="19"/>
  <c r="AM14" i="19"/>
  <c r="AM58" i="19"/>
  <c r="AM50" i="19"/>
  <c r="AM42" i="19"/>
  <c r="AM34" i="19"/>
  <c r="AM26" i="19"/>
  <c r="AM18" i="19"/>
  <c r="AM10" i="19"/>
  <c r="AM8" i="19"/>
  <c r="AK29" i="19"/>
  <c r="AK14" i="19"/>
  <c r="AK56" i="19"/>
  <c r="AK41" i="19"/>
  <c r="AK51" i="19"/>
  <c r="AK59" i="19"/>
  <c r="E60" i="19"/>
  <c r="U60" i="19"/>
  <c r="AJ27" i="19"/>
  <c r="AJ28" i="19"/>
  <c r="AJ29" i="19"/>
  <c r="AJ30" i="19"/>
  <c r="AJ31" i="19"/>
  <c r="AJ32" i="19"/>
  <c r="AJ33" i="19"/>
  <c r="AJ34" i="19"/>
  <c r="AJ35" i="19"/>
  <c r="AJ36" i="19"/>
  <c r="AJ37" i="19"/>
  <c r="AJ38" i="19"/>
  <c r="AJ39" i="19"/>
  <c r="AJ40" i="19"/>
  <c r="AJ41" i="19"/>
  <c r="AJ42" i="19"/>
  <c r="AJ43" i="19"/>
  <c r="AJ44" i="19"/>
  <c r="AJ45" i="19"/>
  <c r="AJ46" i="19"/>
  <c r="AJ47" i="19"/>
  <c r="AJ48" i="19"/>
  <c r="AJ49" i="19"/>
  <c r="AJ50" i="19"/>
  <c r="AJ51" i="19"/>
  <c r="AJ52" i="19"/>
  <c r="AJ53" i="19"/>
  <c r="AJ54" i="19"/>
  <c r="AJ55" i="19"/>
  <c r="AJ56" i="19"/>
  <c r="AJ57" i="19"/>
  <c r="AJ58" i="19"/>
  <c r="AJ59" i="19"/>
  <c r="AJ8" i="19"/>
  <c r="AJ9" i="19"/>
  <c r="AJ10" i="19"/>
  <c r="AJ11" i="19"/>
  <c r="AJ12" i="19"/>
  <c r="AJ13" i="19"/>
  <c r="AJ14" i="19"/>
  <c r="AJ15" i="19"/>
  <c r="AJ16" i="19"/>
  <c r="AJ17" i="19"/>
  <c r="AJ18" i="19"/>
  <c r="AJ19" i="19"/>
  <c r="AJ20" i="19"/>
  <c r="AJ21" i="19"/>
  <c r="AJ22" i="19"/>
  <c r="AJ23" i="19"/>
  <c r="AJ24" i="19"/>
  <c r="AJ25" i="19"/>
  <c r="AJ26" i="19"/>
  <c r="AK8" i="19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I10" i="13"/>
  <c r="I38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H41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I9" i="12"/>
  <c r="I41" i="12"/>
  <c r="I10" i="12"/>
  <c r="I11" i="12"/>
  <c r="I12" i="12"/>
  <c r="I13" i="12"/>
  <c r="AM13" i="12"/>
  <c r="I14" i="12"/>
  <c r="I15" i="12"/>
  <c r="I16" i="12"/>
  <c r="I17" i="12"/>
  <c r="I18" i="12"/>
  <c r="I19" i="12"/>
  <c r="I20" i="12"/>
  <c r="I21" i="12"/>
  <c r="AM21" i="12"/>
  <c r="I22" i="12"/>
  <c r="I23" i="12"/>
  <c r="I24" i="12"/>
  <c r="I25" i="12"/>
  <c r="AM25" i="12"/>
  <c r="I26" i="12"/>
  <c r="I27" i="12"/>
  <c r="I28" i="12"/>
  <c r="I29" i="12"/>
  <c r="AM29" i="12"/>
  <c r="I30" i="12"/>
  <c r="I31" i="12"/>
  <c r="I32" i="12"/>
  <c r="I33" i="12"/>
  <c r="AM33" i="12"/>
  <c r="I34" i="12"/>
  <c r="I35" i="12"/>
  <c r="I36" i="12"/>
  <c r="I37" i="12"/>
  <c r="AM37" i="12"/>
  <c r="I38" i="12"/>
  <c r="I39" i="12"/>
  <c r="I40" i="12"/>
  <c r="K8" i="12"/>
  <c r="K41" i="12"/>
  <c r="I13" i="6"/>
  <c r="G8" i="12"/>
  <c r="I8" i="12"/>
  <c r="I12" i="7"/>
  <c r="I13" i="7"/>
  <c r="E11" i="7"/>
  <c r="G11" i="7"/>
  <c r="I11" i="7"/>
  <c r="K11" i="7"/>
  <c r="M11" i="7"/>
  <c r="O11" i="7"/>
  <c r="Q11" i="7"/>
  <c r="S11" i="7"/>
  <c r="U11" i="7"/>
  <c r="W11" i="7"/>
  <c r="Y11" i="7"/>
  <c r="AA11" i="7"/>
  <c r="AC11" i="7"/>
  <c r="AE11" i="7"/>
  <c r="AG11" i="7"/>
  <c r="AI11" i="7"/>
  <c r="AJ11" i="7"/>
  <c r="AL11" i="7"/>
  <c r="AK11" i="7"/>
  <c r="K12" i="7"/>
  <c r="AM9" i="21"/>
  <c r="AJ16" i="6"/>
  <c r="AJ17" i="6"/>
  <c r="AJ18" i="6"/>
  <c r="AJ19" i="6"/>
  <c r="AJ22" i="6"/>
  <c r="I22" i="6"/>
  <c r="H22" i="6"/>
  <c r="G22" i="6"/>
  <c r="F22" i="6"/>
  <c r="F16" i="6"/>
  <c r="F15" i="6"/>
  <c r="H10" i="6"/>
  <c r="AD23" i="6"/>
  <c r="AG22" i="6"/>
  <c r="AF22" i="6"/>
  <c r="AE22" i="6"/>
  <c r="AD22" i="6"/>
  <c r="AE19" i="6"/>
  <c r="AD19" i="6"/>
  <c r="AG18" i="6"/>
  <c r="AF18" i="6"/>
  <c r="AE18" i="6"/>
  <c r="AD18" i="6"/>
  <c r="AF13" i="6"/>
  <c r="AD13" i="6"/>
  <c r="AD10" i="6"/>
  <c r="V23" i="6"/>
  <c r="Y22" i="6"/>
  <c r="X22" i="6"/>
  <c r="W22" i="6"/>
  <c r="V22" i="6"/>
  <c r="V21" i="6"/>
  <c r="W19" i="6"/>
  <c r="V19" i="6"/>
  <c r="Y18" i="6"/>
  <c r="X18" i="6"/>
  <c r="W18" i="6"/>
  <c r="V18" i="6"/>
  <c r="Y17" i="6"/>
  <c r="X17" i="6"/>
  <c r="W17" i="6"/>
  <c r="V17" i="6"/>
  <c r="W16" i="6"/>
  <c r="V16" i="6"/>
  <c r="X13" i="6"/>
  <c r="V13" i="6"/>
  <c r="N21" i="6"/>
  <c r="Q19" i="6"/>
  <c r="P19" i="6"/>
  <c r="Q18" i="6"/>
  <c r="P18" i="6"/>
  <c r="O18" i="6"/>
  <c r="P17" i="6"/>
  <c r="AH29" i="22"/>
  <c r="AF23" i="6"/>
  <c r="AF29" i="22"/>
  <c r="AI28" i="22"/>
  <c r="AG28" i="22"/>
  <c r="AI27" i="22"/>
  <c r="AG27" i="22"/>
  <c r="AI26" i="22"/>
  <c r="AG26" i="22"/>
  <c r="AI25" i="22"/>
  <c r="AG25" i="22"/>
  <c r="AI24" i="22"/>
  <c r="AG24" i="22"/>
  <c r="AI23" i="22"/>
  <c r="AG23" i="22"/>
  <c r="AI22" i="22"/>
  <c r="AG22" i="22"/>
  <c r="AI21" i="22"/>
  <c r="AG21" i="22"/>
  <c r="AI20" i="22"/>
  <c r="AG20" i="22"/>
  <c r="AI19" i="22"/>
  <c r="AG19" i="22"/>
  <c r="AI18" i="22"/>
  <c r="AG18" i="22"/>
  <c r="AI17" i="22"/>
  <c r="AG17" i="22"/>
  <c r="AI16" i="22"/>
  <c r="AG16" i="22"/>
  <c r="AI15" i="22"/>
  <c r="AG15" i="22"/>
  <c r="AI14" i="22"/>
  <c r="AG14" i="22"/>
  <c r="AI13" i="22"/>
  <c r="AG13" i="22"/>
  <c r="AI12" i="22"/>
  <c r="AG12" i="22"/>
  <c r="AI11" i="22"/>
  <c r="AG11" i="22"/>
  <c r="AI10" i="22"/>
  <c r="AG10" i="22"/>
  <c r="AI9" i="22"/>
  <c r="AG9" i="22"/>
  <c r="AI8" i="22"/>
  <c r="AI29" i="22"/>
  <c r="AG23" i="6"/>
  <c r="AG8" i="22"/>
  <c r="AG29" i="22"/>
  <c r="AE23" i="6"/>
  <c r="Z29" i="22"/>
  <c r="X23" i="6"/>
  <c r="X29" i="22"/>
  <c r="AA28" i="22"/>
  <c r="Y28" i="22"/>
  <c r="AA27" i="22"/>
  <c r="Y27" i="22"/>
  <c r="AA26" i="22"/>
  <c r="Y26" i="22"/>
  <c r="AA25" i="22"/>
  <c r="Y25" i="22"/>
  <c r="AA24" i="22"/>
  <c r="Y24" i="22"/>
  <c r="AA23" i="22"/>
  <c r="Y23" i="22"/>
  <c r="AA22" i="22"/>
  <c r="Y22" i="22"/>
  <c r="AA21" i="22"/>
  <c r="Y21" i="22"/>
  <c r="AA20" i="22"/>
  <c r="Y20" i="22"/>
  <c r="AA19" i="22"/>
  <c r="Y19" i="22"/>
  <c r="AA18" i="22"/>
  <c r="Y18" i="22"/>
  <c r="AA17" i="22"/>
  <c r="Y17" i="22"/>
  <c r="AA16" i="22"/>
  <c r="Y16" i="22"/>
  <c r="AA15" i="22"/>
  <c r="Y15" i="22"/>
  <c r="AA14" i="22"/>
  <c r="Y14" i="22"/>
  <c r="AA13" i="22"/>
  <c r="Y13" i="22"/>
  <c r="AA12" i="22"/>
  <c r="Y12" i="22"/>
  <c r="AA11" i="22"/>
  <c r="Y11" i="22"/>
  <c r="AA10" i="22"/>
  <c r="Y10" i="22"/>
  <c r="AA9" i="22"/>
  <c r="AA29" i="22"/>
  <c r="Y23" i="6"/>
  <c r="Y9" i="22"/>
  <c r="AA8" i="22"/>
  <c r="Y8" i="22"/>
  <c r="R29" i="22"/>
  <c r="P23" i="6"/>
  <c r="P29" i="22"/>
  <c r="N23" i="6"/>
  <c r="S28" i="22"/>
  <c r="Q28" i="22"/>
  <c r="S27" i="22"/>
  <c r="Q27" i="22"/>
  <c r="S26" i="22"/>
  <c r="Q26" i="22"/>
  <c r="S25" i="22"/>
  <c r="Q25" i="22"/>
  <c r="S24" i="22"/>
  <c r="Q24" i="22"/>
  <c r="S23" i="22"/>
  <c r="Q23" i="22"/>
  <c r="S22" i="22"/>
  <c r="Q22" i="22"/>
  <c r="S21" i="22"/>
  <c r="Q21" i="22"/>
  <c r="S20" i="22"/>
  <c r="Q20" i="22"/>
  <c r="S19" i="22"/>
  <c r="Q19" i="22"/>
  <c r="S18" i="22"/>
  <c r="Q18" i="22"/>
  <c r="S17" i="22"/>
  <c r="Q17" i="22"/>
  <c r="S16" i="22"/>
  <c r="Q16" i="22"/>
  <c r="S15" i="22"/>
  <c r="Q15" i="22"/>
  <c r="S14" i="22"/>
  <c r="Q14" i="22"/>
  <c r="S13" i="22"/>
  <c r="Q13" i="22"/>
  <c r="S12" i="22"/>
  <c r="Q12" i="22"/>
  <c r="S11" i="22"/>
  <c r="Q11" i="22"/>
  <c r="S10" i="22"/>
  <c r="Q10" i="22"/>
  <c r="S9" i="22"/>
  <c r="Q9" i="22"/>
  <c r="S8" i="22"/>
  <c r="S29" i="22"/>
  <c r="Q23" i="6"/>
  <c r="Q8" i="22"/>
  <c r="Q29" i="22"/>
  <c r="O23" i="6"/>
  <c r="J29" i="22"/>
  <c r="H23" i="6"/>
  <c r="F23" i="6"/>
  <c r="I9" i="22"/>
  <c r="K9" i="22"/>
  <c r="I10" i="22"/>
  <c r="AM10" i="22"/>
  <c r="K10" i="22"/>
  <c r="I11" i="22"/>
  <c r="K11" i="22"/>
  <c r="I12" i="22"/>
  <c r="K12" i="22"/>
  <c r="I13" i="22"/>
  <c r="K13" i="22"/>
  <c r="I14" i="22"/>
  <c r="AM14" i="22"/>
  <c r="K14" i="22"/>
  <c r="I15" i="22"/>
  <c r="K15" i="22"/>
  <c r="I16" i="22"/>
  <c r="I29" i="22"/>
  <c r="K16" i="22"/>
  <c r="I17" i="22"/>
  <c r="K17" i="22"/>
  <c r="I18" i="22"/>
  <c r="K18" i="22"/>
  <c r="I19" i="22"/>
  <c r="K19" i="22"/>
  <c r="I20" i="22"/>
  <c r="K20" i="22"/>
  <c r="I21" i="22"/>
  <c r="K21" i="22"/>
  <c r="I22" i="22"/>
  <c r="K22" i="22"/>
  <c r="I23" i="22"/>
  <c r="K23" i="22"/>
  <c r="I24" i="22"/>
  <c r="K24" i="22"/>
  <c r="I25" i="22"/>
  <c r="K25" i="22"/>
  <c r="I26" i="22"/>
  <c r="K26" i="22"/>
  <c r="I27" i="22"/>
  <c r="K27" i="22"/>
  <c r="I28" i="22"/>
  <c r="K28" i="22"/>
  <c r="K8" i="22"/>
  <c r="K29" i="22"/>
  <c r="I23" i="6"/>
  <c r="I8" i="22"/>
  <c r="AL15" i="21"/>
  <c r="AL14" i="21"/>
  <c r="AH12" i="21"/>
  <c r="AF12" i="21"/>
  <c r="AI11" i="21"/>
  <c r="AG11" i="21"/>
  <c r="AI10" i="21"/>
  <c r="AG10" i="21"/>
  <c r="AI9" i="21"/>
  <c r="AG9" i="21"/>
  <c r="AI8" i="21"/>
  <c r="AI12" i="21"/>
  <c r="AG8" i="21"/>
  <c r="AG12" i="21"/>
  <c r="Z12" i="21"/>
  <c r="X12" i="21"/>
  <c r="AA11" i="21"/>
  <c r="Y11" i="21"/>
  <c r="AA10" i="21"/>
  <c r="Y10" i="21"/>
  <c r="AA9" i="21"/>
  <c r="AA12" i="21"/>
  <c r="Y9" i="21"/>
  <c r="AA8" i="21"/>
  <c r="Y8" i="21"/>
  <c r="Y12" i="21"/>
  <c r="R12" i="21"/>
  <c r="P22" i="6"/>
  <c r="P12" i="21"/>
  <c r="N22" i="6"/>
  <c r="AM11" i="21"/>
  <c r="S12" i="21"/>
  <c r="Q22" i="6"/>
  <c r="Q12" i="21"/>
  <c r="K12" i="21"/>
  <c r="J12" i="21"/>
  <c r="I12" i="21"/>
  <c r="H12" i="21"/>
  <c r="K11" i="21"/>
  <c r="I11" i="21"/>
  <c r="K10" i="21"/>
  <c r="I10" i="21"/>
  <c r="K9" i="21"/>
  <c r="I9" i="21"/>
  <c r="K8" i="21"/>
  <c r="I8" i="21"/>
  <c r="AL9" i="21"/>
  <c r="AL10" i="21"/>
  <c r="AL11" i="21"/>
  <c r="AL8" i="21"/>
  <c r="AH20" i="20"/>
  <c r="AF21" i="6"/>
  <c r="AF20" i="20"/>
  <c r="AI19" i="20"/>
  <c r="AG19" i="20"/>
  <c r="AI18" i="20"/>
  <c r="AG18" i="20"/>
  <c r="AI17" i="20"/>
  <c r="AG17" i="20"/>
  <c r="AI16" i="20"/>
  <c r="AG16" i="20"/>
  <c r="AI15" i="20"/>
  <c r="AG15" i="20"/>
  <c r="AI14" i="20"/>
  <c r="AG14" i="20"/>
  <c r="AI13" i="20"/>
  <c r="AG13" i="20"/>
  <c r="AI12" i="20"/>
  <c r="AG12" i="20"/>
  <c r="AI11" i="20"/>
  <c r="AG11" i="20"/>
  <c r="AI10" i="20"/>
  <c r="AG10" i="20"/>
  <c r="AI9" i="20"/>
  <c r="AI20" i="20"/>
  <c r="AG21" i="6"/>
  <c r="AG9" i="20"/>
  <c r="AI8" i="20"/>
  <c r="AG8" i="20"/>
  <c r="Z20" i="20"/>
  <c r="X21" i="6"/>
  <c r="X20" i="20"/>
  <c r="AA19" i="20"/>
  <c r="Y19" i="20"/>
  <c r="AA18" i="20"/>
  <c r="Y18" i="20"/>
  <c r="AA17" i="20"/>
  <c r="Y17" i="20"/>
  <c r="AA16" i="20"/>
  <c r="Y16" i="20"/>
  <c r="AA15" i="20"/>
  <c r="Y15" i="20"/>
  <c r="AA14" i="20"/>
  <c r="Y14" i="20"/>
  <c r="AA13" i="20"/>
  <c r="Y13" i="20"/>
  <c r="AA12" i="20"/>
  <c r="Y12" i="20"/>
  <c r="AA11" i="20"/>
  <c r="Y11" i="20"/>
  <c r="AA10" i="20"/>
  <c r="Y10" i="20"/>
  <c r="AA9" i="20"/>
  <c r="AA20" i="20"/>
  <c r="Y21" i="6"/>
  <c r="Y9" i="20"/>
  <c r="AA8" i="20"/>
  <c r="Y8" i="20"/>
  <c r="R20" i="20"/>
  <c r="P21" i="6"/>
  <c r="P20" i="20"/>
  <c r="S19" i="20"/>
  <c r="Q19" i="20"/>
  <c r="S18" i="20"/>
  <c r="Q18" i="20"/>
  <c r="S17" i="20"/>
  <c r="Q17" i="20"/>
  <c r="S16" i="20"/>
  <c r="Q16" i="20"/>
  <c r="S15" i="20"/>
  <c r="Q15" i="20"/>
  <c r="S14" i="20"/>
  <c r="Q14" i="20"/>
  <c r="S13" i="20"/>
  <c r="Q13" i="20"/>
  <c r="S12" i="20"/>
  <c r="Q12" i="20"/>
  <c r="S11" i="20"/>
  <c r="Q11" i="20"/>
  <c r="S10" i="20"/>
  <c r="Q10" i="20"/>
  <c r="S9" i="20"/>
  <c r="Q9" i="20"/>
  <c r="S8" i="20"/>
  <c r="Q8" i="20"/>
  <c r="J20" i="20"/>
  <c r="H21" i="6"/>
  <c r="F21" i="6"/>
  <c r="I9" i="20"/>
  <c r="K9" i="20"/>
  <c r="I10" i="20"/>
  <c r="K10" i="20"/>
  <c r="I11" i="20"/>
  <c r="K11" i="20"/>
  <c r="I12" i="20"/>
  <c r="K12" i="20"/>
  <c r="I13" i="20"/>
  <c r="K13" i="20"/>
  <c r="I14" i="20"/>
  <c r="K14" i="20"/>
  <c r="I15" i="20"/>
  <c r="K15" i="20"/>
  <c r="I16" i="20"/>
  <c r="K16" i="20"/>
  <c r="I17" i="20"/>
  <c r="K17" i="20"/>
  <c r="I18" i="20"/>
  <c r="K18" i="20"/>
  <c r="I19" i="20"/>
  <c r="K19" i="20"/>
  <c r="K8" i="20"/>
  <c r="I8" i="20"/>
  <c r="AH18" i="15"/>
  <c r="AF19" i="6"/>
  <c r="AF18" i="15"/>
  <c r="AI17" i="15"/>
  <c r="AG17" i="15"/>
  <c r="AI16" i="15"/>
  <c r="AG16" i="15"/>
  <c r="AI15" i="15"/>
  <c r="AG15" i="15"/>
  <c r="AI14" i="15"/>
  <c r="AG14" i="15"/>
  <c r="AI13" i="15"/>
  <c r="AG13" i="15"/>
  <c r="AI12" i="15"/>
  <c r="AG12" i="15"/>
  <c r="AI11" i="15"/>
  <c r="AG11" i="15"/>
  <c r="AI10" i="15"/>
  <c r="AG10" i="15"/>
  <c r="AI9" i="15"/>
  <c r="AG9" i="15"/>
  <c r="AI8" i="15"/>
  <c r="AI18" i="15"/>
  <c r="AG19" i="6"/>
  <c r="AG8" i="15"/>
  <c r="AG18" i="15"/>
  <c r="Z18" i="15"/>
  <c r="X19" i="6"/>
  <c r="X18" i="15"/>
  <c r="AA17" i="15"/>
  <c r="Y17" i="15"/>
  <c r="AA16" i="15"/>
  <c r="Y16" i="15"/>
  <c r="AA15" i="15"/>
  <c r="Y15" i="15"/>
  <c r="AA14" i="15"/>
  <c r="Y14" i="15"/>
  <c r="AA13" i="15"/>
  <c r="Y13" i="15"/>
  <c r="AA12" i="15"/>
  <c r="Y12" i="15"/>
  <c r="AA11" i="15"/>
  <c r="Y11" i="15"/>
  <c r="AA10" i="15"/>
  <c r="Y10" i="15"/>
  <c r="AA9" i="15"/>
  <c r="Y9" i="15"/>
  <c r="AA8" i="15"/>
  <c r="AA18" i="15"/>
  <c r="Y19" i="6"/>
  <c r="Y8" i="15"/>
  <c r="Y18" i="15"/>
  <c r="R18" i="15"/>
  <c r="P18" i="15"/>
  <c r="N19" i="6"/>
  <c r="S17" i="15"/>
  <c r="Q17" i="15"/>
  <c r="S16" i="15"/>
  <c r="Q16" i="15"/>
  <c r="AM16" i="15"/>
  <c r="S15" i="15"/>
  <c r="Q15" i="15"/>
  <c r="S14" i="15"/>
  <c r="Q14" i="15"/>
  <c r="AM14" i="15"/>
  <c r="S13" i="15"/>
  <c r="Q13" i="15"/>
  <c r="S12" i="15"/>
  <c r="Q12" i="15"/>
  <c r="AM12" i="15"/>
  <c r="S11" i="15"/>
  <c r="Q11" i="15"/>
  <c r="S10" i="15"/>
  <c r="Q10" i="15"/>
  <c r="Q18" i="15"/>
  <c r="O19" i="6"/>
  <c r="S9" i="15"/>
  <c r="Q9" i="15"/>
  <c r="AM9" i="15"/>
  <c r="S8" i="15"/>
  <c r="S18" i="15"/>
  <c r="Q8" i="15"/>
  <c r="J18" i="15"/>
  <c r="H19" i="6"/>
  <c r="F19" i="6"/>
  <c r="I9" i="15"/>
  <c r="K9" i="15"/>
  <c r="I10" i="15"/>
  <c r="K10" i="15"/>
  <c r="I11" i="15"/>
  <c r="K11" i="15"/>
  <c r="I12" i="15"/>
  <c r="K12" i="15"/>
  <c r="I13" i="15"/>
  <c r="K13" i="15"/>
  <c r="I14" i="15"/>
  <c r="K14" i="15"/>
  <c r="I15" i="15"/>
  <c r="K15" i="15"/>
  <c r="I16" i="15"/>
  <c r="K16" i="15"/>
  <c r="I17" i="15"/>
  <c r="K17" i="15"/>
  <c r="K8" i="15"/>
  <c r="K18" i="15"/>
  <c r="I19" i="6"/>
  <c r="I8" i="15"/>
  <c r="AM11" i="15"/>
  <c r="AM13" i="15"/>
  <c r="AM15" i="15"/>
  <c r="AM17" i="15"/>
  <c r="AL9" i="15"/>
  <c r="AL10" i="15"/>
  <c r="AL11" i="15"/>
  <c r="AL12" i="15"/>
  <c r="AL13" i="15"/>
  <c r="AL14" i="15"/>
  <c r="AL15" i="15"/>
  <c r="AL16" i="15"/>
  <c r="AL17" i="15"/>
  <c r="AL8" i="15"/>
  <c r="AL9" i="16"/>
  <c r="AL10" i="16"/>
  <c r="AL11" i="16"/>
  <c r="AL12" i="16"/>
  <c r="AL13" i="16"/>
  <c r="AL14" i="16"/>
  <c r="AL15" i="16"/>
  <c r="AL16" i="16"/>
  <c r="AL17" i="16"/>
  <c r="AL8" i="16"/>
  <c r="AM16" i="16"/>
  <c r="AH18" i="16"/>
  <c r="AF18" i="16"/>
  <c r="AI17" i="16"/>
  <c r="AG17" i="16"/>
  <c r="AI16" i="16"/>
  <c r="AG16" i="16"/>
  <c r="AI15" i="16"/>
  <c r="AG15" i="16"/>
  <c r="AI14" i="16"/>
  <c r="AG14" i="16"/>
  <c r="AI13" i="16"/>
  <c r="AG13" i="16"/>
  <c r="AI12" i="16"/>
  <c r="AG12" i="16"/>
  <c r="AI11" i="16"/>
  <c r="AG11" i="16"/>
  <c r="AI10" i="16"/>
  <c r="AG10" i="16"/>
  <c r="AI9" i="16"/>
  <c r="AI18" i="16"/>
  <c r="AG9" i="16"/>
  <c r="AI8" i="16"/>
  <c r="AG8" i="16"/>
  <c r="AG18" i="16"/>
  <c r="Z18" i="16"/>
  <c r="X18" i="16"/>
  <c r="AA17" i="16"/>
  <c r="Y17" i="16"/>
  <c r="AA16" i="16"/>
  <c r="Y16" i="16"/>
  <c r="AA15" i="16"/>
  <c r="Y15" i="16"/>
  <c r="AA14" i="16"/>
  <c r="Y14" i="16"/>
  <c r="AA13" i="16"/>
  <c r="Y13" i="16"/>
  <c r="AA12" i="16"/>
  <c r="Y12" i="16"/>
  <c r="AA11" i="16"/>
  <c r="Y11" i="16"/>
  <c r="AA10" i="16"/>
  <c r="Y10" i="16"/>
  <c r="AA9" i="16"/>
  <c r="Y9" i="16"/>
  <c r="AA8" i="16"/>
  <c r="AA18" i="16"/>
  <c r="Y8" i="16"/>
  <c r="Y18" i="16"/>
  <c r="R18" i="16"/>
  <c r="P18" i="16"/>
  <c r="N18" i="6"/>
  <c r="S17" i="16"/>
  <c r="Q17" i="16"/>
  <c r="S16" i="16"/>
  <c r="Q16" i="16"/>
  <c r="S15" i="16"/>
  <c r="Q15" i="16"/>
  <c r="S14" i="16"/>
  <c r="Q14" i="16"/>
  <c r="S13" i="16"/>
  <c r="Q13" i="16"/>
  <c r="S12" i="16"/>
  <c r="Q12" i="16"/>
  <c r="S11" i="16"/>
  <c r="Q11" i="16"/>
  <c r="S10" i="16"/>
  <c r="Q10" i="16"/>
  <c r="S9" i="16"/>
  <c r="Q9" i="16"/>
  <c r="S8" i="16"/>
  <c r="S18" i="16"/>
  <c r="Q8" i="16"/>
  <c r="Q18" i="16"/>
  <c r="J18" i="16"/>
  <c r="H18" i="6"/>
  <c r="F18" i="6"/>
  <c r="I9" i="16"/>
  <c r="K9" i="16"/>
  <c r="I10" i="16"/>
  <c r="AM10" i="16"/>
  <c r="K10" i="16"/>
  <c r="I11" i="16"/>
  <c r="K11" i="16"/>
  <c r="I12" i="16"/>
  <c r="AM12" i="16"/>
  <c r="K12" i="16"/>
  <c r="I13" i="16"/>
  <c r="K13" i="16"/>
  <c r="I14" i="16"/>
  <c r="K14" i="16"/>
  <c r="AM14" i="16"/>
  <c r="I15" i="16"/>
  <c r="K15" i="16"/>
  <c r="I16" i="16"/>
  <c r="K16" i="16"/>
  <c r="I17" i="16"/>
  <c r="K17" i="16"/>
  <c r="K8" i="16"/>
  <c r="K18" i="16"/>
  <c r="I18" i="6"/>
  <c r="I8" i="16"/>
  <c r="AL9" i="17"/>
  <c r="AL10" i="17"/>
  <c r="AL11" i="17"/>
  <c r="AL12" i="17"/>
  <c r="AL13" i="17"/>
  <c r="AL14" i="17"/>
  <c r="AL15" i="17"/>
  <c r="AL16" i="17"/>
  <c r="AL17" i="17"/>
  <c r="AL18" i="17"/>
  <c r="AL19" i="17"/>
  <c r="AL20" i="17"/>
  <c r="AL21" i="17"/>
  <c r="AL22" i="17"/>
  <c r="AL23" i="17"/>
  <c r="AL24" i="17"/>
  <c r="AL25" i="17"/>
  <c r="AL26" i="17"/>
  <c r="AL27" i="17"/>
  <c r="AL28" i="17"/>
  <c r="AL29" i="17"/>
  <c r="AL30" i="17"/>
  <c r="AL31" i="17"/>
  <c r="AL32" i="17"/>
  <c r="AL33" i="17"/>
  <c r="AL34" i="17"/>
  <c r="AL35" i="17"/>
  <c r="AL36" i="17"/>
  <c r="AL37" i="17"/>
  <c r="AL8" i="17"/>
  <c r="J38" i="17"/>
  <c r="H17" i="6"/>
  <c r="F17" i="6"/>
  <c r="R38" i="17"/>
  <c r="P38" i="17"/>
  <c r="N17" i="6"/>
  <c r="AA38" i="17"/>
  <c r="Z38" i="17"/>
  <c r="Y38" i="17"/>
  <c r="X38" i="17"/>
  <c r="AH38" i="17"/>
  <c r="AF17" i="6"/>
  <c r="AF38" i="17"/>
  <c r="AD17" i="6"/>
  <c r="AI37" i="17"/>
  <c r="AG37" i="17"/>
  <c r="AI36" i="17"/>
  <c r="AG36" i="17"/>
  <c r="AI35" i="17"/>
  <c r="AG35" i="17"/>
  <c r="AI34" i="17"/>
  <c r="AG34" i="17"/>
  <c r="AI33" i="17"/>
  <c r="AG33" i="17"/>
  <c r="AI32" i="17"/>
  <c r="AG32" i="17"/>
  <c r="AI31" i="17"/>
  <c r="AG31" i="17"/>
  <c r="AI30" i="17"/>
  <c r="AG30" i="17"/>
  <c r="AI29" i="17"/>
  <c r="AG29" i="17"/>
  <c r="AI28" i="17"/>
  <c r="AG28" i="17"/>
  <c r="AI27" i="17"/>
  <c r="AG27" i="17"/>
  <c r="AI26" i="17"/>
  <c r="AG26" i="17"/>
  <c r="AI25" i="17"/>
  <c r="AG25" i="17"/>
  <c r="AI24" i="17"/>
  <c r="AG24" i="17"/>
  <c r="AI23" i="17"/>
  <c r="AG23" i="17"/>
  <c r="AI22" i="17"/>
  <c r="AG22" i="17"/>
  <c r="AI21" i="17"/>
  <c r="AG21" i="17"/>
  <c r="AI20" i="17"/>
  <c r="AG20" i="17"/>
  <c r="AI19" i="17"/>
  <c r="AG19" i="17"/>
  <c r="AI18" i="17"/>
  <c r="AG18" i="17"/>
  <c r="AI17" i="17"/>
  <c r="AG17" i="17"/>
  <c r="AI16" i="17"/>
  <c r="AG16" i="17"/>
  <c r="AI15" i="17"/>
  <c r="AG15" i="17"/>
  <c r="AI14" i="17"/>
  <c r="AG14" i="17"/>
  <c r="AI13" i="17"/>
  <c r="AG13" i="17"/>
  <c r="AI12" i="17"/>
  <c r="AG12" i="17"/>
  <c r="AI11" i="17"/>
  <c r="AG11" i="17"/>
  <c r="AI10" i="17"/>
  <c r="AG10" i="17"/>
  <c r="AI9" i="17"/>
  <c r="AG9" i="17"/>
  <c r="AI8" i="17"/>
  <c r="AG8" i="17"/>
  <c r="AA37" i="17"/>
  <c r="Y37" i="17"/>
  <c r="AA36" i="17"/>
  <c r="Y36" i="17"/>
  <c r="AA35" i="17"/>
  <c r="Y35" i="17"/>
  <c r="AA34" i="17"/>
  <c r="Y34" i="17"/>
  <c r="AA33" i="17"/>
  <c r="Y33" i="17"/>
  <c r="AA32" i="17"/>
  <c r="Y32" i="17"/>
  <c r="AA31" i="17"/>
  <c r="Y31" i="17"/>
  <c r="AA30" i="17"/>
  <c r="Y30" i="17"/>
  <c r="AA29" i="17"/>
  <c r="Y29" i="17"/>
  <c r="AA28" i="17"/>
  <c r="Y28" i="17"/>
  <c r="AA27" i="17"/>
  <c r="Y27" i="17"/>
  <c r="AA26" i="17"/>
  <c r="Y26" i="17"/>
  <c r="AA25" i="17"/>
  <c r="Y25" i="17"/>
  <c r="AA24" i="17"/>
  <c r="Y24" i="17"/>
  <c r="AA23" i="17"/>
  <c r="Y23" i="17"/>
  <c r="AA22" i="17"/>
  <c r="Y22" i="17"/>
  <c r="AA21" i="17"/>
  <c r="Y21" i="17"/>
  <c r="AA20" i="17"/>
  <c r="Y20" i="17"/>
  <c r="AA19" i="17"/>
  <c r="Y19" i="17"/>
  <c r="AA18" i="17"/>
  <c r="Y18" i="17"/>
  <c r="AA17" i="17"/>
  <c r="Y17" i="17"/>
  <c r="AA16" i="17"/>
  <c r="Y16" i="17"/>
  <c r="AA15" i="17"/>
  <c r="Y15" i="17"/>
  <c r="AA14" i="17"/>
  <c r="Y14" i="17"/>
  <c r="AA13" i="17"/>
  <c r="Y13" i="17"/>
  <c r="AA12" i="17"/>
  <c r="Y12" i="17"/>
  <c r="AA11" i="17"/>
  <c r="Y11" i="17"/>
  <c r="AA10" i="17"/>
  <c r="Y10" i="17"/>
  <c r="AA9" i="17"/>
  <c r="Y9" i="17"/>
  <c r="AA8" i="17"/>
  <c r="Y8" i="17"/>
  <c r="S37" i="17"/>
  <c r="AM37" i="17"/>
  <c r="Q37" i="17"/>
  <c r="S36" i="17"/>
  <c r="Q36" i="17"/>
  <c r="AM36" i="17"/>
  <c r="S35" i="17"/>
  <c r="AM35" i="17"/>
  <c r="Q35" i="17"/>
  <c r="S34" i="17"/>
  <c r="Q34" i="17"/>
  <c r="AM34" i="17"/>
  <c r="S33" i="17"/>
  <c r="Q33" i="17"/>
  <c r="S32" i="17"/>
  <c r="Q32" i="17"/>
  <c r="AM32" i="17"/>
  <c r="S31" i="17"/>
  <c r="AM31" i="17"/>
  <c r="Q31" i="17"/>
  <c r="S30" i="17"/>
  <c r="Q30" i="17"/>
  <c r="S29" i="17"/>
  <c r="AM29" i="17"/>
  <c r="Q29" i="17"/>
  <c r="S28" i="17"/>
  <c r="Q28" i="17"/>
  <c r="AM28" i="17"/>
  <c r="S27" i="17"/>
  <c r="Q27" i="17"/>
  <c r="S26" i="17"/>
  <c r="Q26" i="17"/>
  <c r="S25" i="17"/>
  <c r="AM25" i="17"/>
  <c r="Q25" i="17"/>
  <c r="S24" i="17"/>
  <c r="Q24" i="17"/>
  <c r="AM24" i="17"/>
  <c r="S23" i="17"/>
  <c r="AM23" i="17"/>
  <c r="Q23" i="17"/>
  <c r="S22" i="17"/>
  <c r="AM22" i="17"/>
  <c r="Q22" i="17"/>
  <c r="S21" i="17"/>
  <c r="AM21" i="17"/>
  <c r="Q21" i="17"/>
  <c r="S20" i="17"/>
  <c r="Q20" i="17"/>
  <c r="AM20" i="17"/>
  <c r="S19" i="17"/>
  <c r="AM19" i="17"/>
  <c r="Q19" i="17"/>
  <c r="S18" i="17"/>
  <c r="Q18" i="17"/>
  <c r="AM18" i="17"/>
  <c r="S17" i="17"/>
  <c r="Q17" i="17"/>
  <c r="S16" i="17"/>
  <c r="Q16" i="17"/>
  <c r="AM16" i="17"/>
  <c r="S15" i="17"/>
  <c r="AM15" i="17"/>
  <c r="Q15" i="17"/>
  <c r="S14" i="17"/>
  <c r="Q14" i="17"/>
  <c r="S13" i="17"/>
  <c r="AM13" i="17"/>
  <c r="Q13" i="17"/>
  <c r="S12" i="17"/>
  <c r="Q12" i="17"/>
  <c r="AM12" i="17"/>
  <c r="S11" i="17"/>
  <c r="Q11" i="17"/>
  <c r="S10" i="17"/>
  <c r="Q10" i="17"/>
  <c r="S9" i="17"/>
  <c r="AM9" i="17"/>
  <c r="Q9" i="17"/>
  <c r="S8" i="17"/>
  <c r="S38" i="17"/>
  <c r="Q17" i="6"/>
  <c r="Q8" i="17"/>
  <c r="Q38" i="17"/>
  <c r="O17" i="6"/>
  <c r="I9" i="17"/>
  <c r="K9" i="17"/>
  <c r="I10" i="17"/>
  <c r="AM10" i="17"/>
  <c r="K10" i="17"/>
  <c r="I11" i="17"/>
  <c r="K11" i="17"/>
  <c r="I12" i="17"/>
  <c r="K12" i="17"/>
  <c r="I13" i="17"/>
  <c r="K13" i="17"/>
  <c r="I14" i="17"/>
  <c r="AM14" i="17"/>
  <c r="K14" i="17"/>
  <c r="I15" i="17"/>
  <c r="K15" i="17"/>
  <c r="I16" i="17"/>
  <c r="K16" i="17"/>
  <c r="I17" i="17"/>
  <c r="K17" i="17"/>
  <c r="I18" i="17"/>
  <c r="K18" i="17"/>
  <c r="I19" i="17"/>
  <c r="K19" i="17"/>
  <c r="I20" i="17"/>
  <c r="K20" i="17"/>
  <c r="I21" i="17"/>
  <c r="K21" i="17"/>
  <c r="I22" i="17"/>
  <c r="K22" i="17"/>
  <c r="I23" i="17"/>
  <c r="K23" i="17"/>
  <c r="I24" i="17"/>
  <c r="K24" i="17"/>
  <c r="I25" i="17"/>
  <c r="K25" i="17"/>
  <c r="I26" i="17"/>
  <c r="AM26" i="17"/>
  <c r="K26" i="17"/>
  <c r="I27" i="17"/>
  <c r="K27" i="17"/>
  <c r="I28" i="17"/>
  <c r="K28" i="17"/>
  <c r="I29" i="17"/>
  <c r="K29" i="17"/>
  <c r="I30" i="17"/>
  <c r="AM30" i="17"/>
  <c r="K30" i="17"/>
  <c r="I31" i="17"/>
  <c r="K31" i="17"/>
  <c r="I32" i="17"/>
  <c r="K32" i="17"/>
  <c r="I33" i="17"/>
  <c r="K33" i="17"/>
  <c r="I34" i="17"/>
  <c r="K34" i="17"/>
  <c r="I35" i="17"/>
  <c r="K35" i="17"/>
  <c r="I36" i="17"/>
  <c r="K36" i="17"/>
  <c r="I37" i="17"/>
  <c r="K37" i="17"/>
  <c r="K8" i="17"/>
  <c r="K38" i="17"/>
  <c r="I17" i="6"/>
  <c r="I8" i="17"/>
  <c r="AL14" i="18"/>
  <c r="AL15" i="18"/>
  <c r="AL16" i="18"/>
  <c r="AL17" i="18"/>
  <c r="AL18" i="18"/>
  <c r="AL19" i="18"/>
  <c r="AL20" i="18"/>
  <c r="AL21" i="18"/>
  <c r="AL22" i="18"/>
  <c r="AL23" i="18"/>
  <c r="AL24" i="18"/>
  <c r="AL25" i="18"/>
  <c r="AL26" i="18"/>
  <c r="AL27" i="18"/>
  <c r="AL28" i="18"/>
  <c r="AL29" i="18"/>
  <c r="AL30" i="18"/>
  <c r="AL31" i="18"/>
  <c r="AL32" i="18"/>
  <c r="AL33" i="18"/>
  <c r="AL34" i="18"/>
  <c r="AL35" i="18"/>
  <c r="AL36" i="18"/>
  <c r="AL37" i="18"/>
  <c r="AL38" i="18"/>
  <c r="AL39" i="18"/>
  <c r="AL9" i="18"/>
  <c r="AL10" i="18"/>
  <c r="AL11" i="18"/>
  <c r="AL12" i="18"/>
  <c r="AL13" i="18"/>
  <c r="AK40" i="18"/>
  <c r="AJ40" i="18"/>
  <c r="AK8" i="18"/>
  <c r="AJ8" i="18"/>
  <c r="AG9" i="18"/>
  <c r="AI9" i="18"/>
  <c r="AG10" i="18"/>
  <c r="AI10" i="18"/>
  <c r="AG11" i="18"/>
  <c r="AI11" i="18"/>
  <c r="AG12" i="18"/>
  <c r="AI12" i="18"/>
  <c r="AG13" i="18"/>
  <c r="AI13" i="18"/>
  <c r="AG14" i="18"/>
  <c r="AI14" i="18"/>
  <c r="AG15" i="18"/>
  <c r="AI15" i="18"/>
  <c r="AG16" i="18"/>
  <c r="AI16" i="18"/>
  <c r="AG17" i="18"/>
  <c r="AI17" i="18"/>
  <c r="AG18" i="18"/>
  <c r="AI18" i="18"/>
  <c r="AG19" i="18"/>
  <c r="AI19" i="18"/>
  <c r="AG20" i="18"/>
  <c r="AI20" i="18"/>
  <c r="AG21" i="18"/>
  <c r="AI21" i="18"/>
  <c r="AG22" i="18"/>
  <c r="AI22" i="18"/>
  <c r="AG23" i="18"/>
  <c r="AI23" i="18"/>
  <c r="AG24" i="18"/>
  <c r="AI24" i="18"/>
  <c r="AG25" i="18"/>
  <c r="AI25" i="18"/>
  <c r="AG26" i="18"/>
  <c r="AI26" i="18"/>
  <c r="AG27" i="18"/>
  <c r="AI27" i="18"/>
  <c r="AG28" i="18"/>
  <c r="AI28" i="18"/>
  <c r="AG29" i="18"/>
  <c r="AI29" i="18"/>
  <c r="AG30" i="18"/>
  <c r="AI30" i="18"/>
  <c r="AG31" i="18"/>
  <c r="AI31" i="18"/>
  <c r="AG32" i="18"/>
  <c r="AI32" i="18"/>
  <c r="AG33" i="18"/>
  <c r="AI33" i="18"/>
  <c r="AG34" i="18"/>
  <c r="AI34" i="18"/>
  <c r="AG35" i="18"/>
  <c r="AI35" i="18"/>
  <c r="AG36" i="18"/>
  <c r="AI36" i="18"/>
  <c r="AG37" i="18"/>
  <c r="AI37" i="18"/>
  <c r="AG38" i="18"/>
  <c r="AI38" i="18"/>
  <c r="AG39" i="18"/>
  <c r="AI39" i="18"/>
  <c r="AI8" i="18"/>
  <c r="AG8" i="18"/>
  <c r="AH40" i="18"/>
  <c r="AF16" i="6"/>
  <c r="AF40" i="18"/>
  <c r="AD16" i="6"/>
  <c r="AG40" i="18"/>
  <c r="AE16" i="6"/>
  <c r="R40" i="18"/>
  <c r="P16" i="6"/>
  <c r="P40" i="18"/>
  <c r="N16" i="6"/>
  <c r="S39" i="18"/>
  <c r="AM39" i="18"/>
  <c r="Q39" i="18"/>
  <c r="S38" i="18"/>
  <c r="Q38" i="18"/>
  <c r="S37" i="18"/>
  <c r="AM37" i="18"/>
  <c r="Q37" i="18"/>
  <c r="S36" i="18"/>
  <c r="Q36" i="18"/>
  <c r="AM36" i="18"/>
  <c r="S35" i="18"/>
  <c r="AM35" i="18"/>
  <c r="Q35" i="18"/>
  <c r="S34" i="18"/>
  <c r="Q34" i="18"/>
  <c r="S33" i="18"/>
  <c r="AM33" i="18"/>
  <c r="Q33" i="18"/>
  <c r="S32" i="18"/>
  <c r="Q32" i="18"/>
  <c r="S31" i="18"/>
  <c r="Q31" i="18"/>
  <c r="S30" i="18"/>
  <c r="Q30" i="18"/>
  <c r="AM30" i="18"/>
  <c r="S29" i="18"/>
  <c r="AM29" i="18"/>
  <c r="Q29" i="18"/>
  <c r="S28" i="18"/>
  <c r="Q28" i="18"/>
  <c r="S27" i="18"/>
  <c r="AM27" i="18"/>
  <c r="Q27" i="18"/>
  <c r="S26" i="18"/>
  <c r="Q26" i="18"/>
  <c r="AM26" i="18"/>
  <c r="S25" i="18"/>
  <c r="Q25" i="18"/>
  <c r="S24" i="18"/>
  <c r="Q24" i="18"/>
  <c r="AM24" i="18"/>
  <c r="S23" i="18"/>
  <c r="AM23" i="18"/>
  <c r="Q23" i="18"/>
  <c r="S22" i="18"/>
  <c r="Q22" i="18"/>
  <c r="S21" i="18"/>
  <c r="AM21" i="18"/>
  <c r="Q21" i="18"/>
  <c r="S20" i="18"/>
  <c r="Q20" i="18"/>
  <c r="AM20" i="18"/>
  <c r="S19" i="18"/>
  <c r="AM19" i="18"/>
  <c r="Q19" i="18"/>
  <c r="S18" i="18"/>
  <c r="AM18" i="18"/>
  <c r="Q18" i="18"/>
  <c r="S17" i="18"/>
  <c r="AM17" i="18"/>
  <c r="Q17" i="18"/>
  <c r="S16" i="18"/>
  <c r="Q16" i="18"/>
  <c r="AM16" i="18"/>
  <c r="S15" i="18"/>
  <c r="Q15" i="18"/>
  <c r="S14" i="18"/>
  <c r="Q14" i="18"/>
  <c r="S13" i="18"/>
  <c r="AM13" i="18"/>
  <c r="Q13" i="18"/>
  <c r="S12" i="18"/>
  <c r="Q12" i="18"/>
  <c r="S11" i="18"/>
  <c r="AM11" i="18"/>
  <c r="Q11" i="18"/>
  <c r="S10" i="18"/>
  <c r="Q10" i="18"/>
  <c r="Q40" i="18"/>
  <c r="O16" i="6"/>
  <c r="S9" i="18"/>
  <c r="S40" i="18"/>
  <c r="Q16" i="6"/>
  <c r="Q9" i="18"/>
  <c r="S8" i="18"/>
  <c r="Q8" i="18"/>
  <c r="H16" i="6"/>
  <c r="H40" i="18"/>
  <c r="I9" i="18"/>
  <c r="K9" i="18"/>
  <c r="K40" i="18"/>
  <c r="I16" i="6"/>
  <c r="I10" i="18"/>
  <c r="K10" i="18"/>
  <c r="I11" i="18"/>
  <c r="K11" i="18"/>
  <c r="I12" i="18"/>
  <c r="AM12" i="18"/>
  <c r="K12" i="18"/>
  <c r="I13" i="18"/>
  <c r="K13" i="18"/>
  <c r="I14" i="18"/>
  <c r="K14" i="18"/>
  <c r="I15" i="18"/>
  <c r="K15" i="18"/>
  <c r="I16" i="18"/>
  <c r="K16" i="18"/>
  <c r="I17" i="18"/>
  <c r="K17" i="18"/>
  <c r="I18" i="18"/>
  <c r="K18" i="18"/>
  <c r="I19" i="18"/>
  <c r="K19" i="18"/>
  <c r="I20" i="18"/>
  <c r="K20" i="18"/>
  <c r="I21" i="18"/>
  <c r="K21" i="18"/>
  <c r="I22" i="18"/>
  <c r="AM22" i="18"/>
  <c r="K22" i="18"/>
  <c r="I23" i="18"/>
  <c r="K23" i="18"/>
  <c r="I24" i="18"/>
  <c r="K24" i="18"/>
  <c r="I25" i="18"/>
  <c r="K25" i="18"/>
  <c r="I26" i="18"/>
  <c r="K26" i="18"/>
  <c r="I27" i="18"/>
  <c r="K27" i="18"/>
  <c r="I28" i="18"/>
  <c r="AM28" i="18"/>
  <c r="K28" i="18"/>
  <c r="I29" i="18"/>
  <c r="K29" i="18"/>
  <c r="I30" i="18"/>
  <c r="K30" i="18"/>
  <c r="I31" i="18"/>
  <c r="K31" i="18"/>
  <c r="I32" i="18"/>
  <c r="AM32" i="18"/>
  <c r="K32" i="18"/>
  <c r="I33" i="18"/>
  <c r="K33" i="18"/>
  <c r="I34" i="18"/>
  <c r="AM34" i="18"/>
  <c r="K34" i="18"/>
  <c r="I35" i="18"/>
  <c r="K35" i="18"/>
  <c r="I36" i="18"/>
  <c r="K36" i="18"/>
  <c r="I37" i="18"/>
  <c r="K37" i="18"/>
  <c r="I38" i="18"/>
  <c r="AM38" i="18"/>
  <c r="K38" i="18"/>
  <c r="I39" i="18"/>
  <c r="K39" i="18"/>
  <c r="K8" i="18"/>
  <c r="I8" i="18"/>
  <c r="Z40" i="18"/>
  <c r="X16" i="6"/>
  <c r="X40" i="18"/>
  <c r="Y9" i="18"/>
  <c r="AA9" i="18"/>
  <c r="Y10" i="18"/>
  <c r="AA10" i="18"/>
  <c r="Y11" i="18"/>
  <c r="AA11" i="18"/>
  <c r="Y12" i="18"/>
  <c r="AA12" i="18"/>
  <c r="Y13" i="18"/>
  <c r="AA13" i="18"/>
  <c r="Y14" i="18"/>
  <c r="AA14" i="18"/>
  <c r="AA40" i="18"/>
  <c r="Y16" i="6"/>
  <c r="Y15" i="18"/>
  <c r="AA15" i="18"/>
  <c r="Y16" i="18"/>
  <c r="AA16" i="18"/>
  <c r="Y17" i="18"/>
  <c r="AA17" i="18"/>
  <c r="Y18" i="18"/>
  <c r="AA18" i="18"/>
  <c r="Y19" i="18"/>
  <c r="AA19" i="18"/>
  <c r="Y20" i="18"/>
  <c r="AA20" i="18"/>
  <c r="Y21" i="18"/>
  <c r="AA21" i="18"/>
  <c r="Y22" i="18"/>
  <c r="AA22" i="18"/>
  <c r="Y23" i="18"/>
  <c r="AA23" i="18"/>
  <c r="Y24" i="18"/>
  <c r="AA24" i="18"/>
  <c r="Y25" i="18"/>
  <c r="AA25" i="18"/>
  <c r="Y26" i="18"/>
  <c r="AA26" i="18"/>
  <c r="Y27" i="18"/>
  <c r="AA27" i="18"/>
  <c r="Y28" i="18"/>
  <c r="AA28" i="18"/>
  <c r="Y29" i="18"/>
  <c r="AA29" i="18"/>
  <c r="Y30" i="18"/>
  <c r="AA30" i="18"/>
  <c r="Y31" i="18"/>
  <c r="AA31" i="18"/>
  <c r="Y32" i="18"/>
  <c r="AA32" i="18"/>
  <c r="Y33" i="18"/>
  <c r="AA33" i="18"/>
  <c r="Y34" i="18"/>
  <c r="AA34" i="18"/>
  <c r="Y35" i="18"/>
  <c r="AA35" i="18"/>
  <c r="Y36" i="18"/>
  <c r="AA36" i="18"/>
  <c r="Y37" i="18"/>
  <c r="AA37" i="18"/>
  <c r="Y38" i="18"/>
  <c r="AA38" i="18"/>
  <c r="Y39" i="18"/>
  <c r="AA39" i="18"/>
  <c r="AA8" i="18"/>
  <c r="Y8" i="18"/>
  <c r="Y40" i="18"/>
  <c r="AH41" i="14"/>
  <c r="AF41" i="14"/>
  <c r="AD15" i="6"/>
  <c r="AI40" i="14"/>
  <c r="AG40" i="14"/>
  <c r="AI39" i="14"/>
  <c r="AG39" i="14"/>
  <c r="AI38" i="14"/>
  <c r="AG38" i="14"/>
  <c r="AI37" i="14"/>
  <c r="AG37" i="14"/>
  <c r="AI36" i="14"/>
  <c r="AG36" i="14"/>
  <c r="AI35" i="14"/>
  <c r="AG35" i="14"/>
  <c r="AI34" i="14"/>
  <c r="AG34" i="14"/>
  <c r="AI33" i="14"/>
  <c r="AG33" i="14"/>
  <c r="AI32" i="14"/>
  <c r="AG32" i="14"/>
  <c r="AI31" i="14"/>
  <c r="AG31" i="14"/>
  <c r="AI30" i="14"/>
  <c r="AG30" i="14"/>
  <c r="AI29" i="14"/>
  <c r="AG29" i="14"/>
  <c r="AI28" i="14"/>
  <c r="AG28" i="14"/>
  <c r="AI27" i="14"/>
  <c r="AG27" i="14"/>
  <c r="AI26" i="14"/>
  <c r="AG26" i="14"/>
  <c r="AI25" i="14"/>
  <c r="AG25" i="14"/>
  <c r="AI24" i="14"/>
  <c r="AG24" i="14"/>
  <c r="AI23" i="14"/>
  <c r="AG23" i="14"/>
  <c r="AI22" i="14"/>
  <c r="AG22" i="14"/>
  <c r="AI21" i="14"/>
  <c r="AG21" i="14"/>
  <c r="AI20" i="14"/>
  <c r="AG20" i="14"/>
  <c r="AI19" i="14"/>
  <c r="AG19" i="14"/>
  <c r="AI18" i="14"/>
  <c r="AG18" i="14"/>
  <c r="AI17" i="14"/>
  <c r="AG17" i="14"/>
  <c r="AI16" i="14"/>
  <c r="AG16" i="14"/>
  <c r="AI15" i="14"/>
  <c r="AG15" i="14"/>
  <c r="AI14" i="14"/>
  <c r="AG14" i="14"/>
  <c r="AI13" i="14"/>
  <c r="AG13" i="14"/>
  <c r="AI12" i="14"/>
  <c r="AG12" i="14"/>
  <c r="AI11" i="14"/>
  <c r="AG11" i="14"/>
  <c r="AI10" i="14"/>
  <c r="AG10" i="14"/>
  <c r="AI9" i="14"/>
  <c r="AG9" i="14"/>
  <c r="AG41" i="14"/>
  <c r="AE15" i="6"/>
  <c r="AI8" i="14"/>
  <c r="AI41" i="14"/>
  <c r="AG15" i="6"/>
  <c r="AG8" i="14"/>
  <c r="Z41" i="14"/>
  <c r="X15" i="6"/>
  <c r="X41" i="14"/>
  <c r="V15" i="6"/>
  <c r="AA40" i="14"/>
  <c r="Y40" i="14"/>
  <c r="AA39" i="14"/>
  <c r="Y39" i="14"/>
  <c r="AA38" i="14"/>
  <c r="Y38" i="14"/>
  <c r="AA37" i="14"/>
  <c r="Y37" i="14"/>
  <c r="AA36" i="14"/>
  <c r="Y36" i="14"/>
  <c r="AA35" i="14"/>
  <c r="Y35" i="14"/>
  <c r="AA34" i="14"/>
  <c r="Y34" i="14"/>
  <c r="AA33" i="14"/>
  <c r="Y33" i="14"/>
  <c r="AA32" i="14"/>
  <c r="Y32" i="14"/>
  <c r="AA31" i="14"/>
  <c r="Y31" i="14"/>
  <c r="AA30" i="14"/>
  <c r="Y30" i="14"/>
  <c r="AA29" i="14"/>
  <c r="Y29" i="14"/>
  <c r="AA28" i="14"/>
  <c r="Y28" i="14"/>
  <c r="AA27" i="14"/>
  <c r="Y27" i="14"/>
  <c r="AA26" i="14"/>
  <c r="Y26" i="14"/>
  <c r="AA25" i="14"/>
  <c r="Y25" i="14"/>
  <c r="AA24" i="14"/>
  <c r="Y24" i="14"/>
  <c r="AA23" i="14"/>
  <c r="Y23" i="14"/>
  <c r="AA22" i="14"/>
  <c r="Y22" i="14"/>
  <c r="AA21" i="14"/>
  <c r="Y21" i="14"/>
  <c r="AA20" i="14"/>
  <c r="Y20" i="14"/>
  <c r="AA19" i="14"/>
  <c r="Y19" i="14"/>
  <c r="AA18" i="14"/>
  <c r="Y18" i="14"/>
  <c r="AA17" i="14"/>
  <c r="Y17" i="14"/>
  <c r="AA16" i="14"/>
  <c r="Y16" i="14"/>
  <c r="AA15" i="14"/>
  <c r="Y15" i="14"/>
  <c r="AA14" i="14"/>
  <c r="Y14" i="14"/>
  <c r="AA13" i="14"/>
  <c r="Y13" i="14"/>
  <c r="AA12" i="14"/>
  <c r="Y12" i="14"/>
  <c r="AA11" i="14"/>
  <c r="Y11" i="14"/>
  <c r="Y41" i="14"/>
  <c r="W15" i="6"/>
  <c r="AA10" i="14"/>
  <c r="Y10" i="14"/>
  <c r="AA9" i="14"/>
  <c r="Y9" i="14"/>
  <c r="AA8" i="14"/>
  <c r="Y8" i="14"/>
  <c r="R41" i="14"/>
  <c r="P15" i="6"/>
  <c r="P41" i="14"/>
  <c r="N15" i="6"/>
  <c r="S40" i="14"/>
  <c r="Q40" i="14"/>
  <c r="S39" i="14"/>
  <c r="Q39" i="14"/>
  <c r="S38" i="14"/>
  <c r="Q38" i="14"/>
  <c r="S37" i="14"/>
  <c r="Q37" i="14"/>
  <c r="S36" i="14"/>
  <c r="Q36" i="14"/>
  <c r="S35" i="14"/>
  <c r="Q35" i="14"/>
  <c r="S34" i="14"/>
  <c r="Q34" i="14"/>
  <c r="S33" i="14"/>
  <c r="Q33" i="14"/>
  <c r="S32" i="14"/>
  <c r="Q32" i="14"/>
  <c r="S31" i="14"/>
  <c r="Q31" i="14"/>
  <c r="S30" i="14"/>
  <c r="Q30" i="14"/>
  <c r="S29" i="14"/>
  <c r="Q29" i="14"/>
  <c r="S28" i="14"/>
  <c r="Q28" i="14"/>
  <c r="S27" i="14"/>
  <c r="Q27" i="14"/>
  <c r="S26" i="14"/>
  <c r="Q26" i="14"/>
  <c r="S25" i="14"/>
  <c r="Q25" i="14"/>
  <c r="S24" i="14"/>
  <c r="Q24" i="14"/>
  <c r="S23" i="14"/>
  <c r="Q23" i="14"/>
  <c r="S22" i="14"/>
  <c r="Q22" i="14"/>
  <c r="S21" i="14"/>
  <c r="Q21" i="14"/>
  <c r="S20" i="14"/>
  <c r="Q20" i="14"/>
  <c r="S19" i="14"/>
  <c r="Q19" i="14"/>
  <c r="S18" i="14"/>
  <c r="Q18" i="14"/>
  <c r="S17" i="14"/>
  <c r="Q17" i="14"/>
  <c r="S16" i="14"/>
  <c r="Q16" i="14"/>
  <c r="S15" i="14"/>
  <c r="Q15" i="14"/>
  <c r="S14" i="14"/>
  <c r="Q14" i="14"/>
  <c r="S13" i="14"/>
  <c r="Q13" i="14"/>
  <c r="S12" i="14"/>
  <c r="Q12" i="14"/>
  <c r="S11" i="14"/>
  <c r="Q11" i="14"/>
  <c r="S10" i="14"/>
  <c r="Q10" i="14"/>
  <c r="S9" i="14"/>
  <c r="Q9" i="14"/>
  <c r="S8" i="14"/>
  <c r="Q8" i="14"/>
  <c r="I9" i="14"/>
  <c r="K9" i="14"/>
  <c r="I10" i="14"/>
  <c r="K10" i="14"/>
  <c r="I11" i="14"/>
  <c r="K11" i="14"/>
  <c r="I12" i="14"/>
  <c r="K12" i="14"/>
  <c r="I13" i="14"/>
  <c r="K13" i="14"/>
  <c r="I14" i="14"/>
  <c r="K14" i="14"/>
  <c r="I15" i="14"/>
  <c r="K15" i="14"/>
  <c r="I16" i="14"/>
  <c r="K16" i="14"/>
  <c r="I17" i="14"/>
  <c r="K17" i="14"/>
  <c r="I18" i="14"/>
  <c r="K18" i="14"/>
  <c r="I19" i="14"/>
  <c r="K19" i="14"/>
  <c r="I20" i="14"/>
  <c r="K20" i="14"/>
  <c r="I21" i="14"/>
  <c r="K21" i="14"/>
  <c r="I22" i="14"/>
  <c r="K22" i="14"/>
  <c r="I23" i="14"/>
  <c r="K23" i="14"/>
  <c r="I24" i="14"/>
  <c r="K24" i="14"/>
  <c r="I25" i="14"/>
  <c r="K25" i="14"/>
  <c r="I26" i="14"/>
  <c r="K26" i="14"/>
  <c r="I27" i="14"/>
  <c r="K27" i="14"/>
  <c r="I28" i="14"/>
  <c r="K28" i="14"/>
  <c r="I29" i="14"/>
  <c r="K29" i="14"/>
  <c r="I30" i="14"/>
  <c r="K30" i="14"/>
  <c r="I31" i="14"/>
  <c r="K31" i="14"/>
  <c r="I32" i="14"/>
  <c r="K32" i="14"/>
  <c r="I33" i="14"/>
  <c r="K33" i="14"/>
  <c r="I34" i="14"/>
  <c r="K34" i="14"/>
  <c r="I35" i="14"/>
  <c r="K35" i="14"/>
  <c r="I36" i="14"/>
  <c r="K36" i="14"/>
  <c r="I37" i="14"/>
  <c r="K37" i="14"/>
  <c r="I38" i="14"/>
  <c r="K38" i="14"/>
  <c r="I39" i="14"/>
  <c r="K39" i="14"/>
  <c r="I40" i="14"/>
  <c r="K40" i="14"/>
  <c r="K8" i="14"/>
  <c r="I8" i="14"/>
  <c r="I41" i="14"/>
  <c r="AF14" i="6"/>
  <c r="X14" i="6"/>
  <c r="V14" i="6"/>
  <c r="P14" i="6"/>
  <c r="N14" i="6"/>
  <c r="H14" i="6"/>
  <c r="F14" i="6"/>
  <c r="R41" i="12"/>
  <c r="P13" i="6"/>
  <c r="P41" i="12"/>
  <c r="N13" i="6"/>
  <c r="J41" i="12"/>
  <c r="H13" i="6"/>
  <c r="F13" i="6"/>
  <c r="AH46" i="11"/>
  <c r="AI49" i="11"/>
  <c r="AF46" i="11"/>
  <c r="AD12" i="6"/>
  <c r="AI45" i="11"/>
  <c r="AG45" i="11"/>
  <c r="AI44" i="11"/>
  <c r="AG44" i="11"/>
  <c r="AI43" i="11"/>
  <c r="AG43" i="11"/>
  <c r="AI42" i="11"/>
  <c r="AG42" i="11"/>
  <c r="AI41" i="11"/>
  <c r="AG41" i="11"/>
  <c r="AI40" i="11"/>
  <c r="AG40" i="11"/>
  <c r="AI39" i="11"/>
  <c r="AG39" i="11"/>
  <c r="AI38" i="11"/>
  <c r="AG38" i="11"/>
  <c r="AI37" i="11"/>
  <c r="AG37" i="11"/>
  <c r="AI36" i="11"/>
  <c r="AG36" i="11"/>
  <c r="AI35" i="11"/>
  <c r="AG35" i="11"/>
  <c r="AI34" i="11"/>
  <c r="AG34" i="11"/>
  <c r="AI33" i="11"/>
  <c r="AG33" i="11"/>
  <c r="AI32" i="11"/>
  <c r="AG32" i="11"/>
  <c r="AI31" i="11"/>
  <c r="AG31" i="11"/>
  <c r="AI30" i="11"/>
  <c r="AG30" i="11"/>
  <c r="AI29" i="11"/>
  <c r="AG29" i="11"/>
  <c r="AI28" i="11"/>
  <c r="AG28" i="11"/>
  <c r="AI27" i="11"/>
  <c r="AG27" i="11"/>
  <c r="AI26" i="11"/>
  <c r="AG26" i="11"/>
  <c r="AI25" i="11"/>
  <c r="AG25" i="11"/>
  <c r="AI24" i="11"/>
  <c r="AG24" i="11"/>
  <c r="AI23" i="11"/>
  <c r="AG23" i="11"/>
  <c r="AI22" i="11"/>
  <c r="AG22" i="11"/>
  <c r="AI21" i="11"/>
  <c r="AG21" i="11"/>
  <c r="AI20" i="11"/>
  <c r="AG20" i="11"/>
  <c r="AI19" i="11"/>
  <c r="AG19" i="11"/>
  <c r="AI18" i="11"/>
  <c r="AG18" i="11"/>
  <c r="AI17" i="11"/>
  <c r="AG17" i="11"/>
  <c r="AI16" i="11"/>
  <c r="AG16" i="11"/>
  <c r="AI15" i="11"/>
  <c r="AG15" i="11"/>
  <c r="AI14" i="11"/>
  <c r="AG14" i="11"/>
  <c r="AI13" i="11"/>
  <c r="AG13" i="11"/>
  <c r="AI12" i="11"/>
  <c r="AG12" i="11"/>
  <c r="AI11" i="11"/>
  <c r="AG11" i="11"/>
  <c r="AI10" i="11"/>
  <c r="AG10" i="11"/>
  <c r="AI9" i="11"/>
  <c r="AG9" i="11"/>
  <c r="AI8" i="11"/>
  <c r="AI46" i="11"/>
  <c r="AG12" i="6"/>
  <c r="AG8" i="11"/>
  <c r="AG46" i="11"/>
  <c r="AE12" i="6"/>
  <c r="Z46" i="11"/>
  <c r="X12" i="6"/>
  <c r="X46" i="11"/>
  <c r="V12" i="6"/>
  <c r="AA45" i="11"/>
  <c r="Y45" i="11"/>
  <c r="AA44" i="11"/>
  <c r="Y44" i="11"/>
  <c r="AA43" i="11"/>
  <c r="Y43" i="11"/>
  <c r="AA42" i="11"/>
  <c r="Y42" i="11"/>
  <c r="AA41" i="11"/>
  <c r="Y41" i="11"/>
  <c r="AA40" i="11"/>
  <c r="Y40" i="11"/>
  <c r="AA39" i="11"/>
  <c r="Y39" i="11"/>
  <c r="AA38" i="11"/>
  <c r="Y38" i="11"/>
  <c r="AA37" i="11"/>
  <c r="Y37" i="11"/>
  <c r="AA36" i="11"/>
  <c r="Y36" i="11"/>
  <c r="AA35" i="11"/>
  <c r="Y35" i="11"/>
  <c r="AA34" i="11"/>
  <c r="Y34" i="11"/>
  <c r="AA33" i="11"/>
  <c r="Y33" i="11"/>
  <c r="AA32" i="11"/>
  <c r="Y32" i="11"/>
  <c r="AA31" i="11"/>
  <c r="Y31" i="11"/>
  <c r="AA30" i="11"/>
  <c r="Y30" i="11"/>
  <c r="AA29" i="11"/>
  <c r="Y29" i="11"/>
  <c r="AA28" i="11"/>
  <c r="Y28" i="11"/>
  <c r="AA27" i="11"/>
  <c r="Y27" i="11"/>
  <c r="AA26" i="11"/>
  <c r="Y26" i="11"/>
  <c r="AA25" i="11"/>
  <c r="Y25" i="11"/>
  <c r="AA24" i="11"/>
  <c r="Y24" i="11"/>
  <c r="AA23" i="11"/>
  <c r="Y23" i="11"/>
  <c r="AA22" i="11"/>
  <c r="Y22" i="11"/>
  <c r="AA21" i="11"/>
  <c r="Y21" i="11"/>
  <c r="AA20" i="11"/>
  <c r="Y20" i="11"/>
  <c r="AA19" i="11"/>
  <c r="Y19" i="11"/>
  <c r="AA18" i="11"/>
  <c r="Y18" i="11"/>
  <c r="AA17" i="11"/>
  <c r="Y17" i="11"/>
  <c r="AA16" i="11"/>
  <c r="Y16" i="11"/>
  <c r="AA15" i="11"/>
  <c r="Y15" i="11"/>
  <c r="AA14" i="11"/>
  <c r="Y14" i="11"/>
  <c r="AA13" i="11"/>
  <c r="Y13" i="11"/>
  <c r="AA12" i="11"/>
  <c r="Y12" i="11"/>
  <c r="AA11" i="11"/>
  <c r="Y11" i="11"/>
  <c r="AA10" i="11"/>
  <c r="Y10" i="11"/>
  <c r="AA9" i="11"/>
  <c r="Y9" i="11"/>
  <c r="AA8" i="11"/>
  <c r="Y8" i="11"/>
  <c r="R46" i="11"/>
  <c r="P12" i="6"/>
  <c r="P24" i="6"/>
  <c r="P46" i="11"/>
  <c r="N12" i="6"/>
  <c r="N24" i="6"/>
  <c r="S45" i="11"/>
  <c r="Q45" i="11"/>
  <c r="S44" i="11"/>
  <c r="Q44" i="11"/>
  <c r="S43" i="11"/>
  <c r="Q43" i="11"/>
  <c r="S42" i="11"/>
  <c r="Q42" i="11"/>
  <c r="S41" i="11"/>
  <c r="Q41" i="11"/>
  <c r="S40" i="11"/>
  <c r="Q40" i="11"/>
  <c r="S39" i="11"/>
  <c r="Q39" i="11"/>
  <c r="S38" i="11"/>
  <c r="Q38" i="11"/>
  <c r="S37" i="11"/>
  <c r="Q37" i="11"/>
  <c r="S36" i="11"/>
  <c r="Q36" i="11"/>
  <c r="S35" i="11"/>
  <c r="Q35" i="11"/>
  <c r="S34" i="11"/>
  <c r="Q34" i="11"/>
  <c r="S33" i="11"/>
  <c r="Q33" i="11"/>
  <c r="S32" i="11"/>
  <c r="Q32" i="11"/>
  <c r="S31" i="11"/>
  <c r="Q31" i="11"/>
  <c r="S30" i="11"/>
  <c r="Q30" i="11"/>
  <c r="S29" i="11"/>
  <c r="Q29" i="11"/>
  <c r="S28" i="11"/>
  <c r="Q28" i="11"/>
  <c r="S27" i="11"/>
  <c r="Q27" i="11"/>
  <c r="S26" i="11"/>
  <c r="Q26" i="11"/>
  <c r="S25" i="11"/>
  <c r="Q25" i="11"/>
  <c r="S24" i="11"/>
  <c r="Q24" i="11"/>
  <c r="S23" i="11"/>
  <c r="Q23" i="11"/>
  <c r="S22" i="11"/>
  <c r="Q22" i="11"/>
  <c r="S21" i="11"/>
  <c r="Q21" i="11"/>
  <c r="S20" i="11"/>
  <c r="Q20" i="11"/>
  <c r="S19" i="11"/>
  <c r="Q19" i="11"/>
  <c r="S18" i="11"/>
  <c r="Q18" i="11"/>
  <c r="S17" i="11"/>
  <c r="Q17" i="11"/>
  <c r="S16" i="11"/>
  <c r="Q16" i="11"/>
  <c r="S15" i="11"/>
  <c r="Q15" i="11"/>
  <c r="S14" i="11"/>
  <c r="Q14" i="11"/>
  <c r="S13" i="11"/>
  <c r="Q13" i="11"/>
  <c r="S12" i="11"/>
  <c r="Q12" i="11"/>
  <c r="S11" i="11"/>
  <c r="Q11" i="11"/>
  <c r="S10" i="11"/>
  <c r="Q10" i="11"/>
  <c r="S9" i="11"/>
  <c r="Q9" i="11"/>
  <c r="S8" i="11"/>
  <c r="S46" i="11"/>
  <c r="Q12" i="6"/>
  <c r="Q24" i="6"/>
  <c r="Q8" i="11"/>
  <c r="J46" i="11"/>
  <c r="H12" i="6"/>
  <c r="H46" i="11"/>
  <c r="F12" i="6"/>
  <c r="I9" i="11"/>
  <c r="K9" i="11"/>
  <c r="I10" i="11"/>
  <c r="K10" i="11"/>
  <c r="I11" i="11"/>
  <c r="K11" i="11"/>
  <c r="I12" i="11"/>
  <c r="K12" i="11"/>
  <c r="I13" i="11"/>
  <c r="K13" i="11"/>
  <c r="I14" i="11"/>
  <c r="K14" i="11"/>
  <c r="I15" i="11"/>
  <c r="K15" i="11"/>
  <c r="I16" i="11"/>
  <c r="K16" i="11"/>
  <c r="I17" i="11"/>
  <c r="K17" i="11"/>
  <c r="I18" i="11"/>
  <c r="K18" i="11"/>
  <c r="I19" i="11"/>
  <c r="K19" i="11"/>
  <c r="I20" i="11"/>
  <c r="K20" i="11"/>
  <c r="I21" i="11"/>
  <c r="K21" i="11"/>
  <c r="I22" i="11"/>
  <c r="K22" i="11"/>
  <c r="I23" i="11"/>
  <c r="K23" i="11"/>
  <c r="I24" i="11"/>
  <c r="K24" i="11"/>
  <c r="I25" i="11"/>
  <c r="K25" i="11"/>
  <c r="I26" i="11"/>
  <c r="K26" i="11"/>
  <c r="I27" i="11"/>
  <c r="K27" i="11"/>
  <c r="I28" i="11"/>
  <c r="K28" i="11"/>
  <c r="I29" i="11"/>
  <c r="K29" i="11"/>
  <c r="I30" i="11"/>
  <c r="K30" i="11"/>
  <c r="I31" i="11"/>
  <c r="K31" i="11"/>
  <c r="I32" i="11"/>
  <c r="K32" i="11"/>
  <c r="I33" i="11"/>
  <c r="K33" i="11"/>
  <c r="I34" i="11"/>
  <c r="K34" i="11"/>
  <c r="I35" i="11"/>
  <c r="K35" i="11"/>
  <c r="I36" i="11"/>
  <c r="K36" i="11"/>
  <c r="I37" i="11"/>
  <c r="K37" i="11"/>
  <c r="I38" i="11"/>
  <c r="K38" i="11"/>
  <c r="I39" i="11"/>
  <c r="K39" i="11"/>
  <c r="I40" i="11"/>
  <c r="K40" i="11"/>
  <c r="I41" i="11"/>
  <c r="K41" i="11"/>
  <c r="I42" i="11"/>
  <c r="K42" i="11"/>
  <c r="I43" i="11"/>
  <c r="K43" i="11"/>
  <c r="I44" i="11"/>
  <c r="K44" i="11"/>
  <c r="I45" i="11"/>
  <c r="K45" i="11"/>
  <c r="K8" i="11"/>
  <c r="I8" i="11"/>
  <c r="AH23" i="10"/>
  <c r="AF11" i="6"/>
  <c r="AF23" i="10"/>
  <c r="AD11" i="6"/>
  <c r="AI22" i="10"/>
  <c r="AG22" i="10"/>
  <c r="AI21" i="10"/>
  <c r="AG21" i="10"/>
  <c r="AI20" i="10"/>
  <c r="AG20" i="10"/>
  <c r="AI19" i="10"/>
  <c r="AG19" i="10"/>
  <c r="AI18" i="10"/>
  <c r="AG18" i="10"/>
  <c r="AI17" i="10"/>
  <c r="AG17" i="10"/>
  <c r="AI16" i="10"/>
  <c r="AG16" i="10"/>
  <c r="AI15" i="10"/>
  <c r="AG15" i="10"/>
  <c r="AM15" i="10"/>
  <c r="AI14" i="10"/>
  <c r="AG14" i="10"/>
  <c r="AI13" i="10"/>
  <c r="AG13" i="10"/>
  <c r="AI12" i="10"/>
  <c r="AG12" i="10"/>
  <c r="AI11" i="10"/>
  <c r="AG11" i="10"/>
  <c r="AI10" i="10"/>
  <c r="AG10" i="10"/>
  <c r="AI9" i="10"/>
  <c r="AG9" i="10"/>
  <c r="AI8" i="10"/>
  <c r="AI23" i="10"/>
  <c r="AG11" i="6"/>
  <c r="AG8" i="10"/>
  <c r="AG23" i="10"/>
  <c r="AE11" i="6"/>
  <c r="Z23" i="10"/>
  <c r="X11" i="6"/>
  <c r="X23" i="10"/>
  <c r="V11" i="6"/>
  <c r="AA22" i="10"/>
  <c r="Y22" i="10"/>
  <c r="AA21" i="10"/>
  <c r="Y21" i="10"/>
  <c r="AA20" i="10"/>
  <c r="Y20" i="10"/>
  <c r="AA19" i="10"/>
  <c r="Y19" i="10"/>
  <c r="AA18" i="10"/>
  <c r="Y18" i="10"/>
  <c r="AA17" i="10"/>
  <c r="Y17" i="10"/>
  <c r="AA16" i="10"/>
  <c r="Y16" i="10"/>
  <c r="AA15" i="10"/>
  <c r="Y15" i="10"/>
  <c r="AA14" i="10"/>
  <c r="Y14" i="10"/>
  <c r="AA13" i="10"/>
  <c r="Y13" i="10"/>
  <c r="AA12" i="10"/>
  <c r="Y12" i="10"/>
  <c r="AA11" i="10"/>
  <c r="Y11" i="10"/>
  <c r="AA10" i="10"/>
  <c r="Y10" i="10"/>
  <c r="Y23" i="10"/>
  <c r="W11" i="6"/>
  <c r="AA9" i="10"/>
  <c r="Y9" i="10"/>
  <c r="AA8" i="10"/>
  <c r="AA23" i="10"/>
  <c r="Y11" i="6"/>
  <c r="Y8" i="10"/>
  <c r="R23" i="10"/>
  <c r="P11" i="6"/>
  <c r="P23" i="10"/>
  <c r="N11" i="6"/>
  <c r="S22" i="10"/>
  <c r="Q22" i="10"/>
  <c r="S21" i="10"/>
  <c r="Q21" i="10"/>
  <c r="S20" i="10"/>
  <c r="Q20" i="10"/>
  <c r="S19" i="10"/>
  <c r="Q19" i="10"/>
  <c r="S18" i="10"/>
  <c r="Q18" i="10"/>
  <c r="S17" i="10"/>
  <c r="Q17" i="10"/>
  <c r="S16" i="10"/>
  <c r="Q16" i="10"/>
  <c r="S15" i="10"/>
  <c r="Q15" i="10"/>
  <c r="S14" i="10"/>
  <c r="Q14" i="10"/>
  <c r="S13" i="10"/>
  <c r="Q13" i="10"/>
  <c r="S12" i="10"/>
  <c r="Q12" i="10"/>
  <c r="S11" i="10"/>
  <c r="Q11" i="10"/>
  <c r="S10" i="10"/>
  <c r="Q10" i="10"/>
  <c r="S9" i="10"/>
  <c r="Q9" i="10"/>
  <c r="S8" i="10"/>
  <c r="S23" i="10"/>
  <c r="Q11" i="6"/>
  <c r="Q8" i="10"/>
  <c r="Q23" i="10"/>
  <c r="O11" i="6"/>
  <c r="J23" i="10"/>
  <c r="H11" i="6"/>
  <c r="H23" i="10"/>
  <c r="F11" i="6"/>
  <c r="I9" i="10"/>
  <c r="K9" i="10"/>
  <c r="I10" i="10"/>
  <c r="K10" i="10"/>
  <c r="I11" i="10"/>
  <c r="AM11" i="10"/>
  <c r="K11" i="10"/>
  <c r="I12" i="10"/>
  <c r="K12" i="10"/>
  <c r="I13" i="10"/>
  <c r="K13" i="10"/>
  <c r="I14" i="10"/>
  <c r="K14" i="10"/>
  <c r="I15" i="10"/>
  <c r="K15" i="10"/>
  <c r="I16" i="10"/>
  <c r="K16" i="10"/>
  <c r="I17" i="10"/>
  <c r="K17" i="10"/>
  <c r="I18" i="10"/>
  <c r="K18" i="10"/>
  <c r="I19" i="10"/>
  <c r="K19" i="10"/>
  <c r="AM19" i="10"/>
  <c r="I20" i="10"/>
  <c r="K20" i="10"/>
  <c r="I21" i="10"/>
  <c r="K21" i="10"/>
  <c r="I22" i="10"/>
  <c r="K22" i="10"/>
  <c r="K8" i="10"/>
  <c r="K23" i="10"/>
  <c r="I11" i="6"/>
  <c r="I8" i="10"/>
  <c r="I23" i="10"/>
  <c r="G11" i="6"/>
  <c r="AH17" i="9"/>
  <c r="AF10" i="6"/>
  <c r="AF17" i="9"/>
  <c r="AI16" i="9"/>
  <c r="AG16" i="9"/>
  <c r="AI15" i="9"/>
  <c r="AG15" i="9"/>
  <c r="AI14" i="9"/>
  <c r="AG14" i="9"/>
  <c r="AI13" i="9"/>
  <c r="AG13" i="9"/>
  <c r="AI12" i="9"/>
  <c r="AG12" i="9"/>
  <c r="AI11" i="9"/>
  <c r="AG11" i="9"/>
  <c r="AI10" i="9"/>
  <c r="AI17" i="9"/>
  <c r="AG10" i="6"/>
  <c r="AG10" i="9"/>
  <c r="AI9" i="9"/>
  <c r="AG9" i="9"/>
  <c r="AG17" i="9"/>
  <c r="AE10" i="6"/>
  <c r="AI8" i="9"/>
  <c r="AG8" i="9"/>
  <c r="Z17" i="9"/>
  <c r="X10" i="6"/>
  <c r="X17" i="9"/>
  <c r="V10" i="6"/>
  <c r="AA16" i="9"/>
  <c r="Y16" i="9"/>
  <c r="AA15" i="9"/>
  <c r="Y15" i="9"/>
  <c r="AA14" i="9"/>
  <c r="Y14" i="9"/>
  <c r="AA13" i="9"/>
  <c r="Y13" i="9"/>
  <c r="AA12" i="9"/>
  <c r="Y12" i="9"/>
  <c r="AA11" i="9"/>
  <c r="Y11" i="9"/>
  <c r="AA10" i="9"/>
  <c r="Y10" i="9"/>
  <c r="AA9" i="9"/>
  <c r="Y9" i="9"/>
  <c r="AA8" i="9"/>
  <c r="AA17" i="9"/>
  <c r="Y10" i="6"/>
  <c r="Y8" i="9"/>
  <c r="R17" i="9"/>
  <c r="P10" i="6"/>
  <c r="P17" i="9"/>
  <c r="N10" i="6"/>
  <c r="S16" i="9"/>
  <c r="Q16" i="9"/>
  <c r="S15" i="9"/>
  <c r="Q15" i="9"/>
  <c r="S14" i="9"/>
  <c r="Q14" i="9"/>
  <c r="Q17" i="9"/>
  <c r="O10" i="6"/>
  <c r="S13" i="9"/>
  <c r="Q13" i="9"/>
  <c r="S12" i="9"/>
  <c r="Q12" i="9"/>
  <c r="S11" i="9"/>
  <c r="Q11" i="9"/>
  <c r="S10" i="9"/>
  <c r="Q10" i="9"/>
  <c r="S9" i="9"/>
  <c r="Q9" i="9"/>
  <c r="S8" i="9"/>
  <c r="S17" i="9"/>
  <c r="Q10" i="6"/>
  <c r="Q8" i="9"/>
  <c r="J17" i="9"/>
  <c r="H17" i="9"/>
  <c r="F10" i="6"/>
  <c r="I9" i="9"/>
  <c r="K9" i="9"/>
  <c r="I10" i="9"/>
  <c r="K10" i="9"/>
  <c r="K17" i="9"/>
  <c r="I11" i="9"/>
  <c r="K11" i="9"/>
  <c r="I12" i="9"/>
  <c r="K12" i="9"/>
  <c r="I13" i="9"/>
  <c r="K13" i="9"/>
  <c r="I14" i="9"/>
  <c r="K14" i="9"/>
  <c r="I15" i="9"/>
  <c r="K15" i="9"/>
  <c r="I16" i="9"/>
  <c r="K16" i="9"/>
  <c r="K8" i="9"/>
  <c r="I8" i="9"/>
  <c r="I17" i="9"/>
  <c r="AH17" i="8"/>
  <c r="AF9" i="6"/>
  <c r="AF17" i="8"/>
  <c r="AG19" i="8"/>
  <c r="AD9" i="6"/>
  <c r="AI9" i="8"/>
  <c r="AI10" i="8"/>
  <c r="AI11" i="8"/>
  <c r="AI12" i="8"/>
  <c r="AI13" i="8"/>
  <c r="AI14" i="8"/>
  <c r="AI15" i="8"/>
  <c r="AI16" i="8"/>
  <c r="AG9" i="8"/>
  <c r="AG10" i="8"/>
  <c r="AG11" i="8"/>
  <c r="AG12" i="8"/>
  <c r="AG13" i="8"/>
  <c r="AG14" i="8"/>
  <c r="AG15" i="8"/>
  <c r="AG16" i="8"/>
  <c r="AI8" i="8"/>
  <c r="AI17" i="8"/>
  <c r="AG9" i="6"/>
  <c r="AG8" i="8"/>
  <c r="AG17" i="8"/>
  <c r="AE9" i="6"/>
  <c r="Z17" i="8"/>
  <c r="X9" i="6"/>
  <c r="X17" i="8"/>
  <c r="V9" i="6"/>
  <c r="R17" i="8"/>
  <c r="P9" i="6"/>
  <c r="P17" i="8"/>
  <c r="N9" i="6"/>
  <c r="J17" i="8"/>
  <c r="H9" i="6"/>
  <c r="H17" i="8"/>
  <c r="AA9" i="8"/>
  <c r="AA10" i="8"/>
  <c r="AA11" i="8"/>
  <c r="AA12" i="8"/>
  <c r="AA13" i="8"/>
  <c r="AA14" i="8"/>
  <c r="AA15" i="8"/>
  <c r="AA16" i="8"/>
  <c r="Y9" i="8"/>
  <c r="Y17" i="8"/>
  <c r="W9" i="6"/>
  <c r="Y10" i="8"/>
  <c r="Y11" i="8"/>
  <c r="Y12" i="8"/>
  <c r="Y13" i="8"/>
  <c r="Y14" i="8"/>
  <c r="Y15" i="8"/>
  <c r="Y16" i="8"/>
  <c r="AA8" i="8"/>
  <c r="AA17" i="8"/>
  <c r="Y9" i="6"/>
  <c r="Y8" i="8"/>
  <c r="S9" i="8"/>
  <c r="S10" i="8"/>
  <c r="S17" i="8"/>
  <c r="Q9" i="6"/>
  <c r="S11" i="8"/>
  <c r="S12" i="8"/>
  <c r="S13" i="8"/>
  <c r="S14" i="8"/>
  <c r="S15" i="8"/>
  <c r="S16" i="8"/>
  <c r="Q9" i="8"/>
  <c r="Q10" i="8"/>
  <c r="Q11" i="8"/>
  <c r="Q12" i="8"/>
  <c r="Q13" i="8"/>
  <c r="Q14" i="8"/>
  <c r="Q15" i="8"/>
  <c r="Q16" i="8"/>
  <c r="S8" i="8"/>
  <c r="Q8" i="8"/>
  <c r="Q17" i="8"/>
  <c r="AN17" i="8"/>
  <c r="AO17" i="8"/>
  <c r="K9" i="8"/>
  <c r="K10" i="8"/>
  <c r="K11" i="8"/>
  <c r="K12" i="8"/>
  <c r="K13" i="8"/>
  <c r="K14" i="8"/>
  <c r="K15" i="8"/>
  <c r="K16" i="8"/>
  <c r="I9" i="8"/>
  <c r="I10" i="8"/>
  <c r="I11" i="8"/>
  <c r="I17" i="8"/>
  <c r="I12" i="8"/>
  <c r="I14" i="8"/>
  <c r="I15" i="8"/>
  <c r="I16" i="8"/>
  <c r="K8" i="8"/>
  <c r="I8" i="8"/>
  <c r="AH15" i="7"/>
  <c r="AF8" i="6"/>
  <c r="AF15" i="7"/>
  <c r="AG17" i="7"/>
  <c r="AI14" i="7"/>
  <c r="AG14" i="7"/>
  <c r="AI13" i="7"/>
  <c r="AG13" i="7"/>
  <c r="AI12" i="7"/>
  <c r="AG12" i="7"/>
  <c r="AI10" i="7"/>
  <c r="AG10" i="7"/>
  <c r="AI9" i="7"/>
  <c r="AG9" i="7"/>
  <c r="AI8" i="7"/>
  <c r="AI15" i="7"/>
  <c r="AG8" i="6"/>
  <c r="AG8" i="7"/>
  <c r="AG15" i="7"/>
  <c r="AE8" i="6"/>
  <c r="Z15" i="7"/>
  <c r="X8" i="6"/>
  <c r="X15" i="7"/>
  <c r="V8" i="6"/>
  <c r="AA14" i="7"/>
  <c r="Y14" i="7"/>
  <c r="AA13" i="7"/>
  <c r="Y13" i="7"/>
  <c r="AA12" i="7"/>
  <c r="Y12" i="7"/>
  <c r="AA10" i="7"/>
  <c r="Y10" i="7"/>
  <c r="AA9" i="7"/>
  <c r="Y9" i="7"/>
  <c r="AA8" i="7"/>
  <c r="AA15" i="7"/>
  <c r="Y8" i="6"/>
  <c r="Y8" i="7"/>
  <c r="R15" i="7"/>
  <c r="P8" i="6"/>
  <c r="P15" i="7"/>
  <c r="N8" i="6"/>
  <c r="S14" i="7"/>
  <c r="Q14" i="7"/>
  <c r="S13" i="7"/>
  <c r="Q13" i="7"/>
  <c r="S12" i="7"/>
  <c r="Q12" i="7"/>
  <c r="S10" i="7"/>
  <c r="Q10" i="7"/>
  <c r="Q15" i="7"/>
  <c r="O8" i="6"/>
  <c r="S9" i="7"/>
  <c r="Q9" i="7"/>
  <c r="S8" i="7"/>
  <c r="S15" i="7"/>
  <c r="Q8" i="6"/>
  <c r="Q8" i="7"/>
  <c r="J15" i="7"/>
  <c r="H8" i="6"/>
  <c r="H15" i="7"/>
  <c r="F8" i="6"/>
  <c r="K14" i="7"/>
  <c r="K13" i="7"/>
  <c r="K10" i="7"/>
  <c r="K9" i="7"/>
  <c r="K8" i="7"/>
  <c r="I14" i="7"/>
  <c r="I10" i="7"/>
  <c r="I9" i="7"/>
  <c r="AM9" i="7"/>
  <c r="AM15" i="7"/>
  <c r="I8" i="7"/>
  <c r="AB18" i="15"/>
  <c r="Z19" i="6"/>
  <c r="AB23" i="10"/>
  <c r="Z11" i="6"/>
  <c r="AC9" i="7"/>
  <c r="AC10" i="7"/>
  <c r="AC12" i="7"/>
  <c r="AC13" i="7"/>
  <c r="AC14" i="7"/>
  <c r="W9" i="7"/>
  <c r="W10" i="7"/>
  <c r="W12" i="7"/>
  <c r="W13" i="7"/>
  <c r="W14" i="7"/>
  <c r="U9" i="7"/>
  <c r="U10" i="7"/>
  <c r="U12" i="7"/>
  <c r="U13" i="7"/>
  <c r="U14" i="7"/>
  <c r="O9" i="7"/>
  <c r="O10" i="7"/>
  <c r="O15" i="7"/>
  <c r="M8" i="6"/>
  <c r="O12" i="7"/>
  <c r="O13" i="7"/>
  <c r="O14" i="7"/>
  <c r="M9" i="7"/>
  <c r="M10" i="7"/>
  <c r="M12" i="7"/>
  <c r="M13" i="7"/>
  <c r="AJ13" i="7"/>
  <c r="M14" i="7"/>
  <c r="E9" i="7"/>
  <c r="E10" i="7"/>
  <c r="AJ10" i="7"/>
  <c r="E12" i="7"/>
  <c r="E13" i="7"/>
  <c r="E14" i="7"/>
  <c r="AJ14" i="7"/>
  <c r="AE9" i="22"/>
  <c r="AE10" i="22"/>
  <c r="AE11" i="22"/>
  <c r="AE12" i="22"/>
  <c r="AE13" i="22"/>
  <c r="AE14" i="22"/>
  <c r="AK14" i="22"/>
  <c r="AE15" i="22"/>
  <c r="AE16" i="22"/>
  <c r="AE17" i="22"/>
  <c r="AE18" i="22"/>
  <c r="AE19" i="22"/>
  <c r="AE20" i="22"/>
  <c r="AE21" i="22"/>
  <c r="AE22" i="22"/>
  <c r="AE23" i="22"/>
  <c r="AE24" i="22"/>
  <c r="AE25" i="22"/>
  <c r="AE26" i="22"/>
  <c r="AE27" i="22"/>
  <c r="AE28" i="22"/>
  <c r="AE8" i="22"/>
  <c r="E9" i="12"/>
  <c r="E10" i="12"/>
  <c r="E11" i="12"/>
  <c r="E41" i="12"/>
  <c r="C13" i="6"/>
  <c r="E12" i="12"/>
  <c r="E13" i="12"/>
  <c r="E14" i="12"/>
  <c r="E15" i="12"/>
  <c r="AJ15" i="12"/>
  <c r="E16" i="12"/>
  <c r="E17" i="12"/>
  <c r="E18" i="12"/>
  <c r="E19" i="12"/>
  <c r="AJ19" i="12"/>
  <c r="E20" i="12"/>
  <c r="E21" i="12"/>
  <c r="E22" i="12"/>
  <c r="E23" i="12"/>
  <c r="AJ23" i="12"/>
  <c r="E24" i="12"/>
  <c r="E25" i="12"/>
  <c r="E26" i="12"/>
  <c r="E27" i="12"/>
  <c r="AJ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AJ39" i="12"/>
  <c r="E40" i="12"/>
  <c r="E8" i="12"/>
  <c r="W9" i="22"/>
  <c r="W10" i="22"/>
  <c r="W11" i="22"/>
  <c r="W12" i="22"/>
  <c r="W13" i="22"/>
  <c r="W14" i="22"/>
  <c r="W15" i="22"/>
  <c r="W16" i="22"/>
  <c r="W17" i="22"/>
  <c r="W18" i="22"/>
  <c r="W19" i="22"/>
  <c r="W20" i="22"/>
  <c r="W21" i="22"/>
  <c r="W22" i="22"/>
  <c r="W23" i="22"/>
  <c r="W24" i="22"/>
  <c r="W25" i="22"/>
  <c r="W26" i="22"/>
  <c r="W27" i="22"/>
  <c r="W28" i="22"/>
  <c r="AK28" i="22"/>
  <c r="W8" i="22"/>
  <c r="O9" i="22"/>
  <c r="O10" i="22"/>
  <c r="O11" i="22"/>
  <c r="O12" i="22"/>
  <c r="O13" i="22"/>
  <c r="O14" i="22"/>
  <c r="O15" i="22"/>
  <c r="O16" i="22"/>
  <c r="O17" i="22"/>
  <c r="O18" i="22"/>
  <c r="O19" i="22"/>
  <c r="O20" i="22"/>
  <c r="O21" i="22"/>
  <c r="O22" i="22"/>
  <c r="O23" i="22"/>
  <c r="O24" i="22"/>
  <c r="O25" i="22"/>
  <c r="O26" i="22"/>
  <c r="O27" i="22"/>
  <c r="O28" i="22"/>
  <c r="O8" i="22"/>
  <c r="G28" i="22"/>
  <c r="G9" i="22"/>
  <c r="G10" i="22"/>
  <c r="G11" i="22"/>
  <c r="G12" i="22"/>
  <c r="G13" i="22"/>
  <c r="G14" i="22"/>
  <c r="G15" i="22"/>
  <c r="G16" i="22"/>
  <c r="G17" i="22"/>
  <c r="G18" i="22"/>
  <c r="G19" i="22"/>
  <c r="G20" i="22"/>
  <c r="G21" i="22"/>
  <c r="G22" i="22"/>
  <c r="G23" i="22"/>
  <c r="G24" i="22"/>
  <c r="G25" i="22"/>
  <c r="AK25" i="22"/>
  <c r="G26" i="22"/>
  <c r="G27" i="22"/>
  <c r="G8" i="22"/>
  <c r="AK8" i="22"/>
  <c r="AC9" i="22"/>
  <c r="AC10" i="22"/>
  <c r="AC11" i="22"/>
  <c r="AC12" i="22"/>
  <c r="AC13" i="22"/>
  <c r="AJ13" i="22"/>
  <c r="AM13" i="22"/>
  <c r="AC14" i="22"/>
  <c r="AC15" i="22"/>
  <c r="AC16" i="22"/>
  <c r="AC17" i="22"/>
  <c r="AC18" i="22"/>
  <c r="AC19" i="22"/>
  <c r="AC20" i="22"/>
  <c r="AC21" i="22"/>
  <c r="AC22" i="22"/>
  <c r="AC23" i="22"/>
  <c r="AC24" i="22"/>
  <c r="AC25" i="22"/>
  <c r="AC26" i="22"/>
  <c r="AC27" i="22"/>
  <c r="AC28" i="22"/>
  <c r="AC8" i="22"/>
  <c r="U9" i="22"/>
  <c r="U10" i="22"/>
  <c r="U11" i="22"/>
  <c r="U12" i="22"/>
  <c r="U13" i="22"/>
  <c r="U14" i="22"/>
  <c r="U15" i="22"/>
  <c r="U16" i="22"/>
  <c r="U17" i="22"/>
  <c r="U18" i="22"/>
  <c r="U19" i="22"/>
  <c r="U20" i="22"/>
  <c r="U21" i="22"/>
  <c r="U22" i="22"/>
  <c r="U23" i="22"/>
  <c r="U24" i="22"/>
  <c r="U25" i="22"/>
  <c r="U26" i="22"/>
  <c r="U27" i="22"/>
  <c r="U28" i="22"/>
  <c r="U8" i="22"/>
  <c r="M9" i="22"/>
  <c r="M10" i="22"/>
  <c r="M11" i="22"/>
  <c r="M12" i="22"/>
  <c r="M13" i="22"/>
  <c r="M14" i="22"/>
  <c r="M15" i="22"/>
  <c r="M16" i="22"/>
  <c r="M17" i="22"/>
  <c r="M18" i="22"/>
  <c r="M19" i="22"/>
  <c r="M20" i="22"/>
  <c r="M21" i="22"/>
  <c r="M22" i="22"/>
  <c r="M23" i="22"/>
  <c r="M24" i="22"/>
  <c r="M25" i="22"/>
  <c r="M26" i="22"/>
  <c r="M27" i="22"/>
  <c r="M28" i="22"/>
  <c r="M8" i="22"/>
  <c r="E10" i="22"/>
  <c r="E11" i="22"/>
  <c r="E12" i="22"/>
  <c r="E13" i="22"/>
  <c r="E14" i="22"/>
  <c r="E15" i="22"/>
  <c r="E16" i="22"/>
  <c r="E17" i="22"/>
  <c r="E18" i="22"/>
  <c r="E19" i="22"/>
  <c r="AJ19" i="22"/>
  <c r="E20" i="22"/>
  <c r="E21" i="22"/>
  <c r="E22" i="22"/>
  <c r="E23" i="22"/>
  <c r="E24" i="22"/>
  <c r="E25" i="22"/>
  <c r="E26" i="22"/>
  <c r="E27" i="22"/>
  <c r="AJ27" i="22"/>
  <c r="AM27" i="22"/>
  <c r="E28" i="22"/>
  <c r="E8" i="22"/>
  <c r="E9" i="22"/>
  <c r="AE9" i="21"/>
  <c r="AE10" i="21"/>
  <c r="AE11" i="21"/>
  <c r="AE12" i="21"/>
  <c r="AC22" i="6"/>
  <c r="AE8" i="21"/>
  <c r="W9" i="21"/>
  <c r="W10" i="21"/>
  <c r="W11" i="21"/>
  <c r="W8" i="21"/>
  <c r="O9" i="21"/>
  <c r="O10" i="21"/>
  <c r="O11" i="21"/>
  <c r="O8" i="21"/>
  <c r="G9" i="21"/>
  <c r="G10" i="21"/>
  <c r="G11" i="21"/>
  <c r="G8" i="21"/>
  <c r="AK8" i="21"/>
  <c r="AC9" i="21"/>
  <c r="AC10" i="21"/>
  <c r="AC11" i="21"/>
  <c r="AC8" i="21"/>
  <c r="U9" i="21"/>
  <c r="U10" i="21"/>
  <c r="U11" i="21"/>
  <c r="U8" i="21"/>
  <c r="M9" i="21"/>
  <c r="M10" i="21"/>
  <c r="M11" i="21"/>
  <c r="M8" i="21"/>
  <c r="E9" i="21"/>
  <c r="E10" i="21"/>
  <c r="E11" i="21"/>
  <c r="E8" i="21"/>
  <c r="AJ8" i="21"/>
  <c r="AE9" i="20"/>
  <c r="AE10" i="20"/>
  <c r="AE11" i="20"/>
  <c r="AE12" i="20"/>
  <c r="AE13" i="20"/>
  <c r="AE14" i="20"/>
  <c r="AE15" i="20"/>
  <c r="AE16" i="20"/>
  <c r="AE17" i="20"/>
  <c r="AE18" i="20"/>
  <c r="AE19" i="20"/>
  <c r="AE8" i="20"/>
  <c r="W9" i="20"/>
  <c r="W10" i="20"/>
  <c r="W11" i="20"/>
  <c r="W12" i="20"/>
  <c r="W13" i="20"/>
  <c r="W14" i="20"/>
  <c r="W15" i="20"/>
  <c r="W16" i="20"/>
  <c r="W17" i="20"/>
  <c r="W18" i="20"/>
  <c r="W19" i="20"/>
  <c r="W8" i="20"/>
  <c r="O9" i="20"/>
  <c r="O10" i="20"/>
  <c r="O11" i="20"/>
  <c r="O12" i="20"/>
  <c r="O13" i="20"/>
  <c r="O14" i="20"/>
  <c r="O15" i="20"/>
  <c r="O16" i="20"/>
  <c r="O17" i="20"/>
  <c r="O18" i="20"/>
  <c r="O19" i="20"/>
  <c r="O8" i="20"/>
  <c r="G9" i="20"/>
  <c r="AK9" i="20"/>
  <c r="G10" i="20"/>
  <c r="AK10" i="20"/>
  <c r="G11" i="20"/>
  <c r="AK11" i="20"/>
  <c r="G12" i="20"/>
  <c r="G13" i="20"/>
  <c r="G14" i="20"/>
  <c r="AK14" i="20"/>
  <c r="G15" i="20"/>
  <c r="AK15" i="20"/>
  <c r="G16" i="20"/>
  <c r="G17" i="20"/>
  <c r="AK17" i="20"/>
  <c r="G18" i="20"/>
  <c r="AK18" i="20"/>
  <c r="G19" i="20"/>
  <c r="AK19" i="20"/>
  <c r="G8" i="20"/>
  <c r="AC9" i="20"/>
  <c r="AC10" i="20"/>
  <c r="AC11" i="20"/>
  <c r="AC12" i="20"/>
  <c r="AC13" i="20"/>
  <c r="AC14" i="20"/>
  <c r="AC15" i="20"/>
  <c r="AC16" i="20"/>
  <c r="AC17" i="20"/>
  <c r="AC18" i="20"/>
  <c r="AC19" i="20"/>
  <c r="AC8" i="20"/>
  <c r="U9" i="20"/>
  <c r="U10" i="20"/>
  <c r="U11" i="20"/>
  <c r="U12" i="20"/>
  <c r="U13" i="20"/>
  <c r="U14" i="20"/>
  <c r="U15" i="20"/>
  <c r="U16" i="20"/>
  <c r="U17" i="20"/>
  <c r="U18" i="20"/>
  <c r="U19" i="20"/>
  <c r="U8" i="20"/>
  <c r="M9" i="20"/>
  <c r="M10" i="20"/>
  <c r="M11" i="20"/>
  <c r="M12" i="20"/>
  <c r="M13" i="20"/>
  <c r="M14" i="20"/>
  <c r="M15" i="20"/>
  <c r="M16" i="20"/>
  <c r="M17" i="20"/>
  <c r="M18" i="20"/>
  <c r="M19" i="20"/>
  <c r="M8" i="20"/>
  <c r="E9" i="20"/>
  <c r="AJ9" i="20"/>
  <c r="E10" i="20"/>
  <c r="E11" i="20"/>
  <c r="AJ11" i="20"/>
  <c r="E12" i="20"/>
  <c r="AJ12" i="20"/>
  <c r="E13" i="20"/>
  <c r="AJ13" i="20"/>
  <c r="AM13" i="20"/>
  <c r="E14" i="20"/>
  <c r="AJ14" i="20"/>
  <c r="E15" i="20"/>
  <c r="E16" i="20"/>
  <c r="AJ16" i="20"/>
  <c r="E17" i="20"/>
  <c r="E18" i="20"/>
  <c r="AJ18" i="20"/>
  <c r="E19" i="20"/>
  <c r="E8" i="20"/>
  <c r="AE17" i="15"/>
  <c r="AC17" i="15"/>
  <c r="AE16" i="15"/>
  <c r="AC16" i="15"/>
  <c r="AE15" i="15"/>
  <c r="AC15" i="15"/>
  <c r="AE14" i="15"/>
  <c r="AC14" i="15"/>
  <c r="AE13" i="15"/>
  <c r="AC13" i="15"/>
  <c r="AE12" i="15"/>
  <c r="AC12" i="15"/>
  <c r="AE11" i="15"/>
  <c r="AC11" i="15"/>
  <c r="AE10" i="15"/>
  <c r="AC10" i="15"/>
  <c r="AE9" i="15"/>
  <c r="AC9" i="15"/>
  <c r="AE8" i="15"/>
  <c r="AC8" i="15"/>
  <c r="AC18" i="15"/>
  <c r="AA19" i="6"/>
  <c r="W17" i="15"/>
  <c r="U17" i="15"/>
  <c r="W16" i="15"/>
  <c r="U16" i="15"/>
  <c r="W15" i="15"/>
  <c r="U15" i="15"/>
  <c r="W14" i="15"/>
  <c r="U14" i="15"/>
  <c r="W13" i="15"/>
  <c r="U13" i="15"/>
  <c r="W12" i="15"/>
  <c r="U12" i="15"/>
  <c r="W11" i="15"/>
  <c r="U11" i="15"/>
  <c r="W10" i="15"/>
  <c r="U10" i="15"/>
  <c r="W9" i="15"/>
  <c r="U9" i="15"/>
  <c r="W8" i="15"/>
  <c r="W18" i="15"/>
  <c r="U19" i="6"/>
  <c r="U8" i="15"/>
  <c r="U18" i="15"/>
  <c r="S19" i="6"/>
  <c r="O17" i="15"/>
  <c r="M17" i="15"/>
  <c r="O16" i="15"/>
  <c r="M16" i="15"/>
  <c r="O15" i="15"/>
  <c r="M15" i="15"/>
  <c r="O14" i="15"/>
  <c r="M14" i="15"/>
  <c r="O13" i="15"/>
  <c r="M13" i="15"/>
  <c r="O12" i="15"/>
  <c r="M12" i="15"/>
  <c r="O11" i="15"/>
  <c r="M11" i="15"/>
  <c r="O10" i="15"/>
  <c r="M10" i="15"/>
  <c r="O9" i="15"/>
  <c r="M9" i="15"/>
  <c r="O8" i="15"/>
  <c r="O18" i="15"/>
  <c r="M19" i="6"/>
  <c r="M8" i="15"/>
  <c r="G9" i="15"/>
  <c r="AK9" i="15"/>
  <c r="G10" i="15"/>
  <c r="G11" i="15"/>
  <c r="AK11" i="15"/>
  <c r="G12" i="15"/>
  <c r="G13" i="15"/>
  <c r="G14" i="15"/>
  <c r="G15" i="15"/>
  <c r="AK15" i="15"/>
  <c r="G16" i="15"/>
  <c r="G17" i="15"/>
  <c r="AK17" i="15"/>
  <c r="G8" i="15"/>
  <c r="E9" i="15"/>
  <c r="AJ9" i="15"/>
  <c r="E10" i="15"/>
  <c r="E11" i="15"/>
  <c r="E12" i="15"/>
  <c r="E13" i="15"/>
  <c r="E14" i="15"/>
  <c r="E15" i="15"/>
  <c r="E16" i="15"/>
  <c r="E17" i="15"/>
  <c r="E8" i="15"/>
  <c r="AE17" i="16"/>
  <c r="AC17" i="16"/>
  <c r="AE16" i="16"/>
  <c r="AC16" i="16"/>
  <c r="AE15" i="16"/>
  <c r="AC15" i="16"/>
  <c r="AE14" i="16"/>
  <c r="AC14" i="16"/>
  <c r="AE13" i="16"/>
  <c r="AC13" i="16"/>
  <c r="AE12" i="16"/>
  <c r="AC12" i="16"/>
  <c r="AE11" i="16"/>
  <c r="AC11" i="16"/>
  <c r="AE10" i="16"/>
  <c r="AC10" i="16"/>
  <c r="AE9" i="16"/>
  <c r="AC9" i="16"/>
  <c r="AE8" i="16"/>
  <c r="AC8" i="16"/>
  <c r="W17" i="16"/>
  <c r="U17" i="16"/>
  <c r="W16" i="16"/>
  <c r="U16" i="16"/>
  <c r="W15" i="16"/>
  <c r="U15" i="16"/>
  <c r="W14" i="16"/>
  <c r="U14" i="16"/>
  <c r="W13" i="16"/>
  <c r="U13" i="16"/>
  <c r="W12" i="16"/>
  <c r="U12" i="16"/>
  <c r="W11" i="16"/>
  <c r="U11" i="16"/>
  <c r="W10" i="16"/>
  <c r="U10" i="16"/>
  <c r="W9" i="16"/>
  <c r="U9" i="16"/>
  <c r="W8" i="16"/>
  <c r="W18" i="16"/>
  <c r="U18" i="6"/>
  <c r="U8" i="16"/>
  <c r="O17" i="16"/>
  <c r="M17" i="16"/>
  <c r="O16" i="16"/>
  <c r="M16" i="16"/>
  <c r="O15" i="16"/>
  <c r="M15" i="16"/>
  <c r="O14" i="16"/>
  <c r="M14" i="16"/>
  <c r="O13" i="16"/>
  <c r="M13" i="16"/>
  <c r="O12" i="16"/>
  <c r="M12" i="16"/>
  <c r="O11" i="16"/>
  <c r="M11" i="16"/>
  <c r="O10" i="16"/>
  <c r="M10" i="16"/>
  <c r="O9" i="16"/>
  <c r="M9" i="16"/>
  <c r="O8" i="16"/>
  <c r="M8" i="16"/>
  <c r="G9" i="16"/>
  <c r="AK9" i="16"/>
  <c r="G10" i="16"/>
  <c r="G11" i="16"/>
  <c r="G12" i="16"/>
  <c r="G13" i="16"/>
  <c r="AK13" i="16"/>
  <c r="G14" i="16"/>
  <c r="G15" i="16"/>
  <c r="AK15" i="16"/>
  <c r="G16" i="16"/>
  <c r="G17" i="16"/>
  <c r="AK17" i="16"/>
  <c r="G8" i="16"/>
  <c r="E9" i="16"/>
  <c r="E10" i="16"/>
  <c r="E11" i="16"/>
  <c r="E12" i="16"/>
  <c r="E13" i="16"/>
  <c r="E14" i="16"/>
  <c r="AJ14" i="16"/>
  <c r="E15" i="16"/>
  <c r="E16" i="16"/>
  <c r="E17" i="16"/>
  <c r="E8" i="16"/>
  <c r="AE37" i="17"/>
  <c r="AC37" i="17"/>
  <c r="AE36" i="17"/>
  <c r="AC36" i="17"/>
  <c r="AE35" i="17"/>
  <c r="AC35" i="17"/>
  <c r="AE34" i="17"/>
  <c r="AC34" i="17"/>
  <c r="AE33" i="17"/>
  <c r="AC33" i="17"/>
  <c r="AE32" i="17"/>
  <c r="AC32" i="17"/>
  <c r="AE31" i="17"/>
  <c r="AC31" i="17"/>
  <c r="AE30" i="17"/>
  <c r="AC30" i="17"/>
  <c r="AE29" i="17"/>
  <c r="AC29" i="17"/>
  <c r="AE28" i="17"/>
  <c r="AC28" i="17"/>
  <c r="AE27" i="17"/>
  <c r="AC27" i="17"/>
  <c r="AE26" i="17"/>
  <c r="AC26" i="17"/>
  <c r="AE25" i="17"/>
  <c r="AC25" i="17"/>
  <c r="AE24" i="17"/>
  <c r="AC24" i="17"/>
  <c r="AE23" i="17"/>
  <c r="AC23" i="17"/>
  <c r="AE22" i="17"/>
  <c r="AC22" i="17"/>
  <c r="AE21" i="17"/>
  <c r="AC21" i="17"/>
  <c r="AE20" i="17"/>
  <c r="AC20" i="17"/>
  <c r="AE19" i="17"/>
  <c r="AC19" i="17"/>
  <c r="AE18" i="17"/>
  <c r="AC18" i="17"/>
  <c r="AE17" i="17"/>
  <c r="AC17" i="17"/>
  <c r="AE16" i="17"/>
  <c r="AC16" i="17"/>
  <c r="AE15" i="17"/>
  <c r="AC15" i="17"/>
  <c r="AE14" i="17"/>
  <c r="AC14" i="17"/>
  <c r="AE13" i="17"/>
  <c r="AC13" i="17"/>
  <c r="AE12" i="17"/>
  <c r="AC12" i="17"/>
  <c r="AE11" i="17"/>
  <c r="AC11" i="17"/>
  <c r="AE10" i="17"/>
  <c r="AC10" i="17"/>
  <c r="AE9" i="17"/>
  <c r="AC9" i="17"/>
  <c r="AE8" i="17"/>
  <c r="AC8" i="17"/>
  <c r="W37" i="17"/>
  <c r="U37" i="17"/>
  <c r="W36" i="17"/>
  <c r="U36" i="17"/>
  <c r="W35" i="17"/>
  <c r="U35" i="17"/>
  <c r="W34" i="17"/>
  <c r="U34" i="17"/>
  <c r="W33" i="17"/>
  <c r="U33" i="17"/>
  <c r="W32" i="17"/>
  <c r="U32" i="17"/>
  <c r="W31" i="17"/>
  <c r="U31" i="17"/>
  <c r="W30" i="17"/>
  <c r="U30" i="17"/>
  <c r="W29" i="17"/>
  <c r="U29" i="17"/>
  <c r="W28" i="17"/>
  <c r="U28" i="17"/>
  <c r="W27" i="17"/>
  <c r="U27" i="17"/>
  <c r="W26" i="17"/>
  <c r="U26" i="17"/>
  <c r="W25" i="17"/>
  <c r="U25" i="17"/>
  <c r="W24" i="17"/>
  <c r="U24" i="17"/>
  <c r="W23" i="17"/>
  <c r="U23" i="17"/>
  <c r="W22" i="17"/>
  <c r="U22" i="17"/>
  <c r="W21" i="17"/>
  <c r="U21" i="17"/>
  <c r="W20" i="17"/>
  <c r="U20" i="17"/>
  <c r="W19" i="17"/>
  <c r="U19" i="17"/>
  <c r="W18" i="17"/>
  <c r="U18" i="17"/>
  <c r="W17" i="17"/>
  <c r="U17" i="17"/>
  <c r="W16" i="17"/>
  <c r="U16" i="17"/>
  <c r="W15" i="17"/>
  <c r="U15" i="17"/>
  <c r="W14" i="17"/>
  <c r="U14" i="17"/>
  <c r="W13" i="17"/>
  <c r="U13" i="17"/>
  <c r="W12" i="17"/>
  <c r="U12" i="17"/>
  <c r="W11" i="17"/>
  <c r="U11" i="17"/>
  <c r="W10" i="17"/>
  <c r="U10" i="17"/>
  <c r="W9" i="17"/>
  <c r="U9" i="17"/>
  <c r="W8" i="17"/>
  <c r="U8" i="17"/>
  <c r="O37" i="17"/>
  <c r="M37" i="17"/>
  <c r="O36" i="17"/>
  <c r="M36" i="17"/>
  <c r="O35" i="17"/>
  <c r="M35" i="17"/>
  <c r="O34" i="17"/>
  <c r="M34" i="17"/>
  <c r="O33" i="17"/>
  <c r="M33" i="17"/>
  <c r="O32" i="17"/>
  <c r="M32" i="17"/>
  <c r="O31" i="17"/>
  <c r="M31" i="17"/>
  <c r="O30" i="17"/>
  <c r="M30" i="17"/>
  <c r="O29" i="17"/>
  <c r="M29" i="17"/>
  <c r="O28" i="17"/>
  <c r="M28" i="17"/>
  <c r="AJ28" i="17"/>
  <c r="O27" i="17"/>
  <c r="M27" i="17"/>
  <c r="O26" i="17"/>
  <c r="M26" i="17"/>
  <c r="O25" i="17"/>
  <c r="M25" i="17"/>
  <c r="O24" i="17"/>
  <c r="M24" i="17"/>
  <c r="O23" i="17"/>
  <c r="M23" i="17"/>
  <c r="O22" i="17"/>
  <c r="M22" i="17"/>
  <c r="O21" i="17"/>
  <c r="M21" i="17"/>
  <c r="O20" i="17"/>
  <c r="M20" i="17"/>
  <c r="O19" i="17"/>
  <c r="M19" i="17"/>
  <c r="O18" i="17"/>
  <c r="M18" i="17"/>
  <c r="O17" i="17"/>
  <c r="M17" i="17"/>
  <c r="O16" i="17"/>
  <c r="M16" i="17"/>
  <c r="O15" i="17"/>
  <c r="M15" i="17"/>
  <c r="O14" i="17"/>
  <c r="M14" i="17"/>
  <c r="O13" i="17"/>
  <c r="M13" i="17"/>
  <c r="O12" i="17"/>
  <c r="M12" i="17"/>
  <c r="AJ12" i="17"/>
  <c r="O11" i="17"/>
  <c r="M11" i="17"/>
  <c r="O10" i="17"/>
  <c r="M10" i="17"/>
  <c r="O9" i="17"/>
  <c r="M9" i="17"/>
  <c r="O8" i="17"/>
  <c r="M8" i="17"/>
  <c r="G9" i="17"/>
  <c r="AK9" i="17"/>
  <c r="G10" i="17"/>
  <c r="G11" i="17"/>
  <c r="G12" i="17"/>
  <c r="AK12" i="17"/>
  <c r="G13" i="17"/>
  <c r="AK13" i="17"/>
  <c r="G14" i="17"/>
  <c r="G15" i="17"/>
  <c r="G16" i="17"/>
  <c r="G17" i="17"/>
  <c r="G18" i="17"/>
  <c r="G19" i="17"/>
  <c r="G20" i="17"/>
  <c r="G21" i="17"/>
  <c r="AK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AK33" i="17"/>
  <c r="G34" i="17"/>
  <c r="G35" i="17"/>
  <c r="G36" i="17"/>
  <c r="G37" i="17"/>
  <c r="G8" i="17"/>
  <c r="E9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AJ30" i="17"/>
  <c r="E31" i="17"/>
  <c r="E32" i="17"/>
  <c r="E33" i="17"/>
  <c r="AJ33" i="17"/>
  <c r="E34" i="17"/>
  <c r="E35" i="17"/>
  <c r="E36" i="17"/>
  <c r="E37" i="17"/>
  <c r="AJ37" i="17"/>
  <c r="E8" i="17"/>
  <c r="AE39" i="18"/>
  <c r="AC39" i="18"/>
  <c r="AE38" i="18"/>
  <c r="AC38" i="18"/>
  <c r="AE37" i="18"/>
  <c r="AC37" i="18"/>
  <c r="AE36" i="18"/>
  <c r="AC36" i="18"/>
  <c r="AE35" i="18"/>
  <c r="AC35" i="18"/>
  <c r="AE34" i="18"/>
  <c r="AC34" i="18"/>
  <c r="AE33" i="18"/>
  <c r="AC33" i="18"/>
  <c r="AE32" i="18"/>
  <c r="AC32" i="18"/>
  <c r="AE31" i="18"/>
  <c r="AC31" i="18"/>
  <c r="AE30" i="18"/>
  <c r="AC30" i="18"/>
  <c r="AE29" i="18"/>
  <c r="AC29" i="18"/>
  <c r="AE28" i="18"/>
  <c r="AC28" i="18"/>
  <c r="AE27" i="18"/>
  <c r="AC27" i="18"/>
  <c r="AE26" i="18"/>
  <c r="AC26" i="18"/>
  <c r="AE25" i="18"/>
  <c r="AC25" i="18"/>
  <c r="AE24" i="18"/>
  <c r="AC24" i="18"/>
  <c r="AE23" i="18"/>
  <c r="AC23" i="18"/>
  <c r="AE22" i="18"/>
  <c r="AC22" i="18"/>
  <c r="AE21" i="18"/>
  <c r="AC21" i="18"/>
  <c r="AE20" i="18"/>
  <c r="AC20" i="18"/>
  <c r="AE19" i="18"/>
  <c r="AC19" i="18"/>
  <c r="AE18" i="18"/>
  <c r="AC18" i="18"/>
  <c r="AE17" i="18"/>
  <c r="AC17" i="18"/>
  <c r="AE16" i="18"/>
  <c r="AC16" i="18"/>
  <c r="AE15" i="18"/>
  <c r="AC15" i="18"/>
  <c r="AE14" i="18"/>
  <c r="AC14" i="18"/>
  <c r="AE13" i="18"/>
  <c r="AC13" i="18"/>
  <c r="AE12" i="18"/>
  <c r="AC12" i="18"/>
  <c r="AE11" i="18"/>
  <c r="AC11" i="18"/>
  <c r="AE10" i="18"/>
  <c r="AC10" i="18"/>
  <c r="AE9" i="18"/>
  <c r="AC9" i="18"/>
  <c r="AE8" i="18"/>
  <c r="AC8" i="18"/>
  <c r="W39" i="18"/>
  <c r="U39" i="18"/>
  <c r="W38" i="18"/>
  <c r="U38" i="18"/>
  <c r="W37" i="18"/>
  <c r="U37" i="18"/>
  <c r="W36" i="18"/>
  <c r="U36" i="18"/>
  <c r="W35" i="18"/>
  <c r="U35" i="18"/>
  <c r="W34" i="18"/>
  <c r="U34" i="18"/>
  <c r="W33" i="18"/>
  <c r="U33" i="18"/>
  <c r="W32" i="18"/>
  <c r="U32" i="18"/>
  <c r="W31" i="18"/>
  <c r="U31" i="18"/>
  <c r="W30" i="18"/>
  <c r="U30" i="18"/>
  <c r="W29" i="18"/>
  <c r="U29" i="18"/>
  <c r="W28" i="18"/>
  <c r="U28" i="18"/>
  <c r="W27" i="18"/>
  <c r="U27" i="18"/>
  <c r="W26" i="18"/>
  <c r="U26" i="18"/>
  <c r="W25" i="18"/>
  <c r="U25" i="18"/>
  <c r="W24" i="18"/>
  <c r="U24" i="18"/>
  <c r="W23" i="18"/>
  <c r="U23" i="18"/>
  <c r="W22" i="18"/>
  <c r="U22" i="18"/>
  <c r="W21" i="18"/>
  <c r="U21" i="18"/>
  <c r="W20" i="18"/>
  <c r="U20" i="18"/>
  <c r="W19" i="18"/>
  <c r="U19" i="18"/>
  <c r="W18" i="18"/>
  <c r="U18" i="18"/>
  <c r="W17" i="18"/>
  <c r="U17" i="18"/>
  <c r="W16" i="18"/>
  <c r="U16" i="18"/>
  <c r="W15" i="18"/>
  <c r="U15" i="18"/>
  <c r="W14" i="18"/>
  <c r="U14" i="18"/>
  <c r="W13" i="18"/>
  <c r="U13" i="18"/>
  <c r="W12" i="18"/>
  <c r="U12" i="18"/>
  <c r="W11" i="18"/>
  <c r="U11" i="18"/>
  <c r="W10" i="18"/>
  <c r="U10" i="18"/>
  <c r="W9" i="18"/>
  <c r="U9" i="18"/>
  <c r="W8" i="18"/>
  <c r="U8" i="18"/>
  <c r="O39" i="18"/>
  <c r="M39" i="18"/>
  <c r="O38" i="18"/>
  <c r="M16" i="6"/>
  <c r="M38" i="18"/>
  <c r="O37" i="18"/>
  <c r="M37" i="18"/>
  <c r="O36" i="18"/>
  <c r="M36" i="18"/>
  <c r="O35" i="18"/>
  <c r="M35" i="18"/>
  <c r="O34" i="18"/>
  <c r="M34" i="18"/>
  <c r="O33" i="18"/>
  <c r="M33" i="18"/>
  <c r="O32" i="18"/>
  <c r="M32" i="18"/>
  <c r="O31" i="18"/>
  <c r="M31" i="18"/>
  <c r="O30" i="18"/>
  <c r="M30" i="18"/>
  <c r="O29" i="18"/>
  <c r="M29" i="18"/>
  <c r="O28" i="18"/>
  <c r="M28" i="18"/>
  <c r="O27" i="18"/>
  <c r="M27" i="18"/>
  <c r="O26" i="18"/>
  <c r="M26" i="18"/>
  <c r="O25" i="18"/>
  <c r="M25" i="18"/>
  <c r="O24" i="18"/>
  <c r="M24" i="18"/>
  <c r="O23" i="18"/>
  <c r="M23" i="18"/>
  <c r="O22" i="18"/>
  <c r="M22" i="18"/>
  <c r="O21" i="18"/>
  <c r="M21" i="18"/>
  <c r="O20" i="18"/>
  <c r="M20" i="18"/>
  <c r="O19" i="18"/>
  <c r="M19" i="18"/>
  <c r="O18" i="18"/>
  <c r="M18" i="18"/>
  <c r="O17" i="18"/>
  <c r="M17" i="18"/>
  <c r="O16" i="18"/>
  <c r="M16" i="18"/>
  <c r="O15" i="18"/>
  <c r="M15" i="18"/>
  <c r="O14" i="18"/>
  <c r="M14" i="18"/>
  <c r="O13" i="18"/>
  <c r="M13" i="18"/>
  <c r="O12" i="18"/>
  <c r="M12" i="18"/>
  <c r="O11" i="18"/>
  <c r="M11" i="18"/>
  <c r="O10" i="18"/>
  <c r="M10" i="18"/>
  <c r="O9" i="18"/>
  <c r="M9" i="18"/>
  <c r="O8" i="18"/>
  <c r="M8" i="18"/>
  <c r="G9" i="18"/>
  <c r="G10" i="18"/>
  <c r="G11" i="18"/>
  <c r="G12" i="18"/>
  <c r="G13" i="18"/>
  <c r="AK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38" i="18"/>
  <c r="G39" i="18"/>
  <c r="G8" i="18"/>
  <c r="E9" i="18"/>
  <c r="E10" i="18"/>
  <c r="E11" i="18"/>
  <c r="E12" i="18"/>
  <c r="E13" i="18"/>
  <c r="E14" i="18"/>
  <c r="E15" i="18"/>
  <c r="E16" i="18"/>
  <c r="AJ16" i="18"/>
  <c r="E17" i="18"/>
  <c r="E18" i="18"/>
  <c r="E19" i="18"/>
  <c r="E20" i="18"/>
  <c r="AJ20" i="18"/>
  <c r="E21" i="18"/>
  <c r="E22" i="18"/>
  <c r="E23" i="18"/>
  <c r="E24" i="18"/>
  <c r="AJ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AJ36" i="18"/>
  <c r="E37" i="18"/>
  <c r="E38" i="18"/>
  <c r="E39" i="18"/>
  <c r="E8" i="18"/>
  <c r="AE40" i="14"/>
  <c r="AC40" i="14"/>
  <c r="AE39" i="14"/>
  <c r="AC39" i="14"/>
  <c r="AE38" i="14"/>
  <c r="AC38" i="14"/>
  <c r="AE37" i="14"/>
  <c r="AC37" i="14"/>
  <c r="AE36" i="14"/>
  <c r="AC36" i="14"/>
  <c r="AE35" i="14"/>
  <c r="AC35" i="14"/>
  <c r="AE34" i="14"/>
  <c r="AC34" i="14"/>
  <c r="AE33" i="14"/>
  <c r="AC33" i="14"/>
  <c r="AE32" i="14"/>
  <c r="AC32" i="14"/>
  <c r="AE31" i="14"/>
  <c r="AC31" i="14"/>
  <c r="AE30" i="14"/>
  <c r="AC30" i="14"/>
  <c r="AE29" i="14"/>
  <c r="AC29" i="14"/>
  <c r="AE28" i="14"/>
  <c r="AC28" i="14"/>
  <c r="AE27" i="14"/>
  <c r="AC27" i="14"/>
  <c r="AE26" i="14"/>
  <c r="AC26" i="14"/>
  <c r="AE25" i="14"/>
  <c r="AC25" i="14"/>
  <c r="AE24" i="14"/>
  <c r="AC24" i="14"/>
  <c r="AE23" i="14"/>
  <c r="AC23" i="14"/>
  <c r="AE22" i="14"/>
  <c r="AC22" i="14"/>
  <c r="AE21" i="14"/>
  <c r="AC21" i="14"/>
  <c r="AE20" i="14"/>
  <c r="AC20" i="14"/>
  <c r="AE19" i="14"/>
  <c r="AC19" i="14"/>
  <c r="AE18" i="14"/>
  <c r="AC18" i="14"/>
  <c r="AE17" i="14"/>
  <c r="AC17" i="14"/>
  <c r="AE16" i="14"/>
  <c r="AC16" i="14"/>
  <c r="AE15" i="14"/>
  <c r="AC15" i="14"/>
  <c r="AE14" i="14"/>
  <c r="AC14" i="14"/>
  <c r="AE13" i="14"/>
  <c r="AC13" i="14"/>
  <c r="AE12" i="14"/>
  <c r="AC12" i="14"/>
  <c r="AE11" i="14"/>
  <c r="AC11" i="14"/>
  <c r="AE10" i="14"/>
  <c r="AC10" i="14"/>
  <c r="AE9" i="14"/>
  <c r="AC9" i="14"/>
  <c r="AE8" i="14"/>
  <c r="AC8" i="14"/>
  <c r="AC41" i="14"/>
  <c r="AA15" i="6"/>
  <c r="W40" i="14"/>
  <c r="U40" i="14"/>
  <c r="W39" i="14"/>
  <c r="U39" i="14"/>
  <c r="W38" i="14"/>
  <c r="U38" i="14"/>
  <c r="W37" i="14"/>
  <c r="AK37" i="14"/>
  <c r="U37" i="14"/>
  <c r="W36" i="14"/>
  <c r="U36" i="14"/>
  <c r="W35" i="14"/>
  <c r="U35" i="14"/>
  <c r="W34" i="14"/>
  <c r="U34" i="14"/>
  <c r="W33" i="14"/>
  <c r="AK33" i="14"/>
  <c r="U33" i="14"/>
  <c r="W32" i="14"/>
  <c r="U32" i="14"/>
  <c r="W31" i="14"/>
  <c r="U31" i="14"/>
  <c r="AJ31" i="14"/>
  <c r="W30" i="14"/>
  <c r="U30" i="14"/>
  <c r="W29" i="14"/>
  <c r="AK29" i="14"/>
  <c r="U29" i="14"/>
  <c r="AJ29" i="14"/>
  <c r="W28" i="14"/>
  <c r="U28" i="14"/>
  <c r="W27" i="14"/>
  <c r="U27" i="14"/>
  <c r="AJ27" i="14"/>
  <c r="W26" i="14"/>
  <c r="U26" i="14"/>
  <c r="W25" i="14"/>
  <c r="AK25" i="14"/>
  <c r="U25" i="14"/>
  <c r="AJ25" i="14"/>
  <c r="AM25" i="14"/>
  <c r="W24" i="14"/>
  <c r="U24" i="14"/>
  <c r="W23" i="14"/>
  <c r="U23" i="14"/>
  <c r="W22" i="14"/>
  <c r="U22" i="14"/>
  <c r="W21" i="14"/>
  <c r="AK21" i="14"/>
  <c r="U21" i="14"/>
  <c r="W20" i="14"/>
  <c r="U20" i="14"/>
  <c r="W19" i="14"/>
  <c r="U19" i="14"/>
  <c r="AJ19" i="14"/>
  <c r="W18" i="14"/>
  <c r="U18" i="14"/>
  <c r="W17" i="14"/>
  <c r="AK17" i="14"/>
  <c r="U17" i="14"/>
  <c r="W16" i="14"/>
  <c r="U16" i="14"/>
  <c r="W15" i="14"/>
  <c r="U15" i="14"/>
  <c r="W14" i="14"/>
  <c r="U14" i="14"/>
  <c r="W13" i="14"/>
  <c r="AK13" i="14"/>
  <c r="U13" i="14"/>
  <c r="W12" i="14"/>
  <c r="U12" i="14"/>
  <c r="W11" i="14"/>
  <c r="U11" i="14"/>
  <c r="AJ11" i="14"/>
  <c r="AM11" i="14"/>
  <c r="W10" i="14"/>
  <c r="U10" i="14"/>
  <c r="W9" i="14"/>
  <c r="W41" i="14"/>
  <c r="U15" i="6"/>
  <c r="U9" i="14"/>
  <c r="U41" i="14"/>
  <c r="S15" i="6"/>
  <c r="W8" i="14"/>
  <c r="U8" i="14"/>
  <c r="O40" i="14"/>
  <c r="AK40" i="14"/>
  <c r="M40" i="14"/>
  <c r="O39" i="14"/>
  <c r="M39" i="14"/>
  <c r="O38" i="14"/>
  <c r="M38" i="14"/>
  <c r="O37" i="14"/>
  <c r="M37" i="14"/>
  <c r="O36" i="14"/>
  <c r="AK36" i="14"/>
  <c r="M36" i="14"/>
  <c r="O35" i="14"/>
  <c r="M35" i="14"/>
  <c r="O34" i="14"/>
  <c r="M34" i="14"/>
  <c r="O33" i="14"/>
  <c r="M33" i="14"/>
  <c r="O32" i="14"/>
  <c r="AK32" i="14"/>
  <c r="M32" i="14"/>
  <c r="AJ32" i="14"/>
  <c r="AM32" i="14"/>
  <c r="O31" i="14"/>
  <c r="M31" i="14"/>
  <c r="O30" i="14"/>
  <c r="M30" i="14"/>
  <c r="O29" i="14"/>
  <c r="M29" i="14"/>
  <c r="O28" i="14"/>
  <c r="M28" i="14"/>
  <c r="AJ28" i="14"/>
  <c r="AL28" i="14"/>
  <c r="O27" i="14"/>
  <c r="M27" i="14"/>
  <c r="O26" i="14"/>
  <c r="M26" i="14"/>
  <c r="O25" i="14"/>
  <c r="M25" i="14"/>
  <c r="O24" i="14"/>
  <c r="M24" i="14"/>
  <c r="O23" i="14"/>
  <c r="M23" i="14"/>
  <c r="O22" i="14"/>
  <c r="AK22" i="14"/>
  <c r="M22" i="14"/>
  <c r="O21" i="14"/>
  <c r="M21" i="14"/>
  <c r="O20" i="14"/>
  <c r="M20" i="14"/>
  <c r="O19" i="14"/>
  <c r="M19" i="14"/>
  <c r="O18" i="14"/>
  <c r="AK18" i="14"/>
  <c r="M18" i="14"/>
  <c r="O17" i="14"/>
  <c r="M17" i="14"/>
  <c r="O16" i="14"/>
  <c r="M16" i="14"/>
  <c r="O15" i="14"/>
  <c r="M15" i="14"/>
  <c r="O14" i="14"/>
  <c r="AK14" i="14"/>
  <c r="M14" i="14"/>
  <c r="O13" i="14"/>
  <c r="M13" i="14"/>
  <c r="O12" i="14"/>
  <c r="M12" i="14"/>
  <c r="AJ12" i="14"/>
  <c r="AM12" i="14"/>
  <c r="O11" i="14"/>
  <c r="M11" i="14"/>
  <c r="O10" i="14"/>
  <c r="M10" i="14"/>
  <c r="O9" i="14"/>
  <c r="M9" i="14"/>
  <c r="O8" i="14"/>
  <c r="O41" i="14"/>
  <c r="M15" i="6"/>
  <c r="M8" i="14"/>
  <c r="M41" i="14"/>
  <c r="K15" i="6"/>
  <c r="G9" i="14"/>
  <c r="G10" i="14"/>
  <c r="G11" i="14"/>
  <c r="AK11" i="14"/>
  <c r="G12" i="14"/>
  <c r="G13" i="14"/>
  <c r="G14" i="14"/>
  <c r="G15" i="14"/>
  <c r="AK15" i="14"/>
  <c r="G16" i="14"/>
  <c r="G17" i="14"/>
  <c r="G18" i="14"/>
  <c r="G19" i="14"/>
  <c r="AK19" i="14"/>
  <c r="G20" i="14"/>
  <c r="G21" i="14"/>
  <c r="G22" i="14"/>
  <c r="G23" i="14"/>
  <c r="AK23" i="14"/>
  <c r="G24" i="14"/>
  <c r="G25" i="14"/>
  <c r="G26" i="14"/>
  <c r="AK26" i="14"/>
  <c r="G27" i="14"/>
  <c r="AK27" i="14"/>
  <c r="G28" i="14"/>
  <c r="G29" i="14"/>
  <c r="G30" i="14"/>
  <c r="AK30" i="14"/>
  <c r="G31" i="14"/>
  <c r="G32" i="14"/>
  <c r="G33" i="14"/>
  <c r="G34" i="14"/>
  <c r="AK34" i="14"/>
  <c r="G35" i="14"/>
  <c r="G36" i="14"/>
  <c r="G37" i="14"/>
  <c r="G38" i="14"/>
  <c r="G39" i="14"/>
  <c r="G40" i="14"/>
  <c r="G8" i="14"/>
  <c r="E9" i="14"/>
  <c r="E10" i="14"/>
  <c r="AJ10" i="14"/>
  <c r="AL10" i="14"/>
  <c r="E11" i="14"/>
  <c r="E12" i="14"/>
  <c r="E13" i="14"/>
  <c r="E14" i="14"/>
  <c r="AJ14" i="14"/>
  <c r="AL14" i="14"/>
  <c r="E15" i="14"/>
  <c r="E16" i="14"/>
  <c r="E17" i="14"/>
  <c r="E18" i="14"/>
  <c r="AJ18" i="14"/>
  <c r="E19" i="14"/>
  <c r="E20" i="14"/>
  <c r="E21" i="14"/>
  <c r="AJ21" i="14"/>
  <c r="AM21" i="14"/>
  <c r="E22" i="14"/>
  <c r="AJ22" i="14"/>
  <c r="E23" i="14"/>
  <c r="AJ23" i="14"/>
  <c r="AL23" i="14"/>
  <c r="E24" i="14"/>
  <c r="E25" i="14"/>
  <c r="E26" i="14"/>
  <c r="E27" i="14"/>
  <c r="E28" i="14"/>
  <c r="E29" i="14"/>
  <c r="E30" i="14"/>
  <c r="AJ30" i="14"/>
  <c r="AL30" i="14"/>
  <c r="E31" i="14"/>
  <c r="E32" i="14"/>
  <c r="E33" i="14"/>
  <c r="AJ33" i="14"/>
  <c r="E34" i="14"/>
  <c r="AJ34" i="14"/>
  <c r="AL34" i="14"/>
  <c r="E35" i="14"/>
  <c r="AJ35" i="14"/>
  <c r="AM35" i="14"/>
  <c r="E36" i="14"/>
  <c r="E37" i="14"/>
  <c r="AJ37" i="14"/>
  <c r="E38" i="14"/>
  <c r="AJ38" i="14"/>
  <c r="AL38" i="14"/>
  <c r="E39" i="14"/>
  <c r="E40" i="14"/>
  <c r="E8" i="14"/>
  <c r="AJ8" i="14"/>
  <c r="AE37" i="13"/>
  <c r="AC37" i="13"/>
  <c r="AE36" i="13"/>
  <c r="AC36" i="13"/>
  <c r="AE35" i="13"/>
  <c r="AC35" i="13"/>
  <c r="AE34" i="13"/>
  <c r="AC34" i="13"/>
  <c r="AE33" i="13"/>
  <c r="AC33" i="13"/>
  <c r="AE32" i="13"/>
  <c r="AC32" i="13"/>
  <c r="AE31" i="13"/>
  <c r="AC31" i="13"/>
  <c r="AE30" i="13"/>
  <c r="AC30" i="13"/>
  <c r="AE29" i="13"/>
  <c r="AC29" i="13"/>
  <c r="AE28" i="13"/>
  <c r="AC28" i="13"/>
  <c r="AE27" i="13"/>
  <c r="AC27" i="13"/>
  <c r="AE26" i="13"/>
  <c r="AC26" i="13"/>
  <c r="AE25" i="13"/>
  <c r="AC25" i="13"/>
  <c r="AE24" i="13"/>
  <c r="AC24" i="13"/>
  <c r="AE23" i="13"/>
  <c r="AC23" i="13"/>
  <c r="AE22" i="13"/>
  <c r="AC22" i="13"/>
  <c r="AE21" i="13"/>
  <c r="AC21" i="13"/>
  <c r="AE20" i="13"/>
  <c r="AC20" i="13"/>
  <c r="AE19" i="13"/>
  <c r="AC19" i="13"/>
  <c r="AE18" i="13"/>
  <c r="AC18" i="13"/>
  <c r="AE17" i="13"/>
  <c r="AC17" i="13"/>
  <c r="AE16" i="13"/>
  <c r="AC16" i="13"/>
  <c r="AE15" i="13"/>
  <c r="AC15" i="13"/>
  <c r="AE14" i="13"/>
  <c r="AC14" i="13"/>
  <c r="AE13" i="13"/>
  <c r="AC13" i="13"/>
  <c r="AE12" i="13"/>
  <c r="AC12" i="13"/>
  <c r="AE11" i="13"/>
  <c r="AC11" i="13"/>
  <c r="AE10" i="13"/>
  <c r="AC10" i="13"/>
  <c r="AC38" i="13"/>
  <c r="AE9" i="13"/>
  <c r="AE38" i="13"/>
  <c r="AC9" i="13"/>
  <c r="W37" i="13"/>
  <c r="U37" i="13"/>
  <c r="W36" i="13"/>
  <c r="U36" i="13"/>
  <c r="W35" i="13"/>
  <c r="U35" i="13"/>
  <c r="W34" i="13"/>
  <c r="U34" i="13"/>
  <c r="W33" i="13"/>
  <c r="U33" i="13"/>
  <c r="W32" i="13"/>
  <c r="U32" i="13"/>
  <c r="W31" i="13"/>
  <c r="U31" i="13"/>
  <c r="W30" i="13"/>
  <c r="U30" i="13"/>
  <c r="W29" i="13"/>
  <c r="U29" i="13"/>
  <c r="W28" i="13"/>
  <c r="U28" i="13"/>
  <c r="W27" i="13"/>
  <c r="U27" i="13"/>
  <c r="W26" i="13"/>
  <c r="U26" i="13"/>
  <c r="W25" i="13"/>
  <c r="U25" i="13"/>
  <c r="W24" i="13"/>
  <c r="U24" i="13"/>
  <c r="W23" i="13"/>
  <c r="U23" i="13"/>
  <c r="W22" i="13"/>
  <c r="U22" i="13"/>
  <c r="W21" i="13"/>
  <c r="U21" i="13"/>
  <c r="W20" i="13"/>
  <c r="U20" i="13"/>
  <c r="W19" i="13"/>
  <c r="U19" i="13"/>
  <c r="W18" i="13"/>
  <c r="U18" i="13"/>
  <c r="W17" i="13"/>
  <c r="U17" i="13"/>
  <c r="W16" i="13"/>
  <c r="U16" i="13"/>
  <c r="W15" i="13"/>
  <c r="U15" i="13"/>
  <c r="W14" i="13"/>
  <c r="U14" i="13"/>
  <c r="W13" i="13"/>
  <c r="U13" i="13"/>
  <c r="W12" i="13"/>
  <c r="U12" i="13"/>
  <c r="W11" i="13"/>
  <c r="U11" i="13"/>
  <c r="W10" i="13"/>
  <c r="U10" i="13"/>
  <c r="W9" i="13"/>
  <c r="U9" i="13"/>
  <c r="U38" i="13"/>
  <c r="O37" i="13"/>
  <c r="M37" i="13"/>
  <c r="O36" i="13"/>
  <c r="M36" i="13"/>
  <c r="O35" i="13"/>
  <c r="M35" i="13"/>
  <c r="O34" i="13"/>
  <c r="M34" i="13"/>
  <c r="O33" i="13"/>
  <c r="M33" i="13"/>
  <c r="O32" i="13"/>
  <c r="M32" i="13"/>
  <c r="AJ32" i="13"/>
  <c r="O31" i="13"/>
  <c r="M31" i="13"/>
  <c r="O30" i="13"/>
  <c r="M30" i="13"/>
  <c r="O29" i="13"/>
  <c r="M29" i="13"/>
  <c r="O28" i="13"/>
  <c r="M28" i="13"/>
  <c r="O27" i="13"/>
  <c r="M27" i="13"/>
  <c r="O26" i="13"/>
  <c r="M26" i="13"/>
  <c r="O25" i="13"/>
  <c r="M25" i="13"/>
  <c r="O24" i="13"/>
  <c r="M24" i="13"/>
  <c r="O23" i="13"/>
  <c r="M23" i="13"/>
  <c r="O22" i="13"/>
  <c r="M22" i="13"/>
  <c r="O21" i="13"/>
  <c r="M21" i="13"/>
  <c r="O20" i="13"/>
  <c r="M20" i="13"/>
  <c r="O19" i="13"/>
  <c r="AK19" i="13"/>
  <c r="M19" i="13"/>
  <c r="O18" i="13"/>
  <c r="M18" i="13"/>
  <c r="O17" i="13"/>
  <c r="M17" i="13"/>
  <c r="O16" i="13"/>
  <c r="M16" i="13"/>
  <c r="O15" i="13"/>
  <c r="M15" i="13"/>
  <c r="O14" i="13"/>
  <c r="M14" i="13"/>
  <c r="M38" i="13"/>
  <c r="K14" i="6"/>
  <c r="O13" i="13"/>
  <c r="M13" i="13"/>
  <c r="O12" i="13"/>
  <c r="M12" i="13"/>
  <c r="O11" i="13"/>
  <c r="M11" i="13"/>
  <c r="O10" i="13"/>
  <c r="M10" i="13"/>
  <c r="O9" i="13"/>
  <c r="G9" i="13"/>
  <c r="G38" i="13"/>
  <c r="G10" i="13"/>
  <c r="G11" i="13"/>
  <c r="G12" i="13"/>
  <c r="G13" i="13"/>
  <c r="G14" i="13"/>
  <c r="AK14" i="13"/>
  <c r="G15" i="13"/>
  <c r="AK15" i="13"/>
  <c r="G16" i="13"/>
  <c r="G17" i="13"/>
  <c r="AK17" i="13"/>
  <c r="G18" i="13"/>
  <c r="G19" i="13"/>
  <c r="G20" i="13"/>
  <c r="G21" i="13"/>
  <c r="AK21" i="13"/>
  <c r="G22" i="13"/>
  <c r="G23" i="13"/>
  <c r="G24" i="13"/>
  <c r="G25" i="13"/>
  <c r="AK25" i="13"/>
  <c r="G26" i="13"/>
  <c r="G27" i="13"/>
  <c r="G28" i="13"/>
  <c r="G29" i="13"/>
  <c r="AK29" i="13"/>
  <c r="G30" i="13"/>
  <c r="G31" i="13"/>
  <c r="G32" i="13"/>
  <c r="AK32" i="13"/>
  <c r="G33" i="13"/>
  <c r="AK33" i="13"/>
  <c r="G34" i="13"/>
  <c r="G35" i="13"/>
  <c r="G36" i="13"/>
  <c r="G37" i="13"/>
  <c r="E9" i="13"/>
  <c r="E10" i="13"/>
  <c r="E11" i="13"/>
  <c r="E12" i="13"/>
  <c r="E38" i="13"/>
  <c r="E13" i="13"/>
  <c r="AJ13" i="13"/>
  <c r="AM13" i="13"/>
  <c r="E14" i="13"/>
  <c r="E15" i="13"/>
  <c r="E16" i="13"/>
  <c r="AJ16" i="13"/>
  <c r="AM16" i="13"/>
  <c r="E17" i="13"/>
  <c r="E18" i="13"/>
  <c r="E19" i="13"/>
  <c r="E20" i="13"/>
  <c r="AJ20" i="13"/>
  <c r="E21" i="13"/>
  <c r="AJ21" i="13"/>
  <c r="AL21" i="13"/>
  <c r="E22" i="13"/>
  <c r="E23" i="13"/>
  <c r="E24" i="13"/>
  <c r="E25" i="13"/>
  <c r="E26" i="13"/>
  <c r="E27" i="13"/>
  <c r="AJ27" i="13"/>
  <c r="E28" i="13"/>
  <c r="E29" i="13"/>
  <c r="E30" i="13"/>
  <c r="E31" i="13"/>
  <c r="AJ31" i="13"/>
  <c r="AM31" i="13"/>
  <c r="E32" i="13"/>
  <c r="E33" i="13"/>
  <c r="E34" i="13"/>
  <c r="AJ34" i="13"/>
  <c r="AM34" i="13"/>
  <c r="E35" i="13"/>
  <c r="E36" i="13"/>
  <c r="E37" i="13"/>
  <c r="AE40" i="12"/>
  <c r="AC40" i="12"/>
  <c r="AE39" i="12"/>
  <c r="AC39" i="12"/>
  <c r="AE38" i="12"/>
  <c r="AC38" i="12"/>
  <c r="AE37" i="12"/>
  <c r="AC37" i="12"/>
  <c r="AE36" i="12"/>
  <c r="AC36" i="12"/>
  <c r="AE35" i="12"/>
  <c r="AC35" i="12"/>
  <c r="AE34" i="12"/>
  <c r="AC34" i="12"/>
  <c r="AE33" i="12"/>
  <c r="AC33" i="12"/>
  <c r="AE32" i="12"/>
  <c r="AC32" i="12"/>
  <c r="AE31" i="12"/>
  <c r="AC31" i="12"/>
  <c r="AE30" i="12"/>
  <c r="AC30" i="12"/>
  <c r="AE29" i="12"/>
  <c r="AC29" i="12"/>
  <c r="AE28" i="12"/>
  <c r="AC28" i="12"/>
  <c r="AE27" i="12"/>
  <c r="AC27" i="12"/>
  <c r="AE26" i="12"/>
  <c r="AC26" i="12"/>
  <c r="AE25" i="12"/>
  <c r="AC25" i="12"/>
  <c r="AE24" i="12"/>
  <c r="AC24" i="12"/>
  <c r="AE23" i="12"/>
  <c r="AC23" i="12"/>
  <c r="AE22" i="12"/>
  <c r="AC22" i="12"/>
  <c r="AE21" i="12"/>
  <c r="AC21" i="12"/>
  <c r="AE20" i="12"/>
  <c r="AC20" i="12"/>
  <c r="AE19" i="12"/>
  <c r="AC19" i="12"/>
  <c r="AE18" i="12"/>
  <c r="AC18" i="12"/>
  <c r="AE17" i="12"/>
  <c r="AC17" i="12"/>
  <c r="AE16" i="12"/>
  <c r="AC16" i="12"/>
  <c r="AE15" i="12"/>
  <c r="AC15" i="12"/>
  <c r="AE14" i="12"/>
  <c r="AC14" i="12"/>
  <c r="AE13" i="12"/>
  <c r="AC13" i="12"/>
  <c r="AE12" i="12"/>
  <c r="AC12" i="12"/>
  <c r="AE11" i="12"/>
  <c r="AC11" i="12"/>
  <c r="AE10" i="12"/>
  <c r="AC10" i="12"/>
  <c r="AE9" i="12"/>
  <c r="AE41" i="12"/>
  <c r="AC13" i="6"/>
  <c r="AC9" i="12"/>
  <c r="AE8" i="12"/>
  <c r="AC8" i="12"/>
  <c r="W40" i="12"/>
  <c r="AK40" i="12"/>
  <c r="AL40" i="12"/>
  <c r="U40" i="12"/>
  <c r="W39" i="12"/>
  <c r="U39" i="12"/>
  <c r="W38" i="12"/>
  <c r="AK38" i="12"/>
  <c r="AL38" i="12"/>
  <c r="U38" i="12"/>
  <c r="W37" i="12"/>
  <c r="U37" i="12"/>
  <c r="W36" i="12"/>
  <c r="AK36" i="12"/>
  <c r="AL36" i="12"/>
  <c r="U36" i="12"/>
  <c r="W35" i="12"/>
  <c r="U35" i="12"/>
  <c r="W34" i="12"/>
  <c r="AK34" i="12"/>
  <c r="AL34" i="12"/>
  <c r="U34" i="12"/>
  <c r="W33" i="12"/>
  <c r="U33" i="12"/>
  <c r="W32" i="12"/>
  <c r="AK32" i="12"/>
  <c r="AL32" i="12"/>
  <c r="U32" i="12"/>
  <c r="W31" i="12"/>
  <c r="U31" i="12"/>
  <c r="W30" i="12"/>
  <c r="U30" i="12"/>
  <c r="W29" i="12"/>
  <c r="U29" i="12"/>
  <c r="W28" i="12"/>
  <c r="AK28" i="12"/>
  <c r="AL28" i="12"/>
  <c r="U28" i="12"/>
  <c r="W27" i="12"/>
  <c r="U27" i="12"/>
  <c r="W26" i="12"/>
  <c r="AK26" i="12"/>
  <c r="U26" i="12"/>
  <c r="W25" i="12"/>
  <c r="U25" i="12"/>
  <c r="W24" i="12"/>
  <c r="AK24" i="12"/>
  <c r="AL24" i="12"/>
  <c r="U24" i="12"/>
  <c r="W23" i="12"/>
  <c r="U23" i="12"/>
  <c r="W22" i="12"/>
  <c r="U22" i="12"/>
  <c r="W21" i="12"/>
  <c r="U21" i="12"/>
  <c r="W20" i="12"/>
  <c r="AK20" i="12"/>
  <c r="AL20" i="12"/>
  <c r="U20" i="12"/>
  <c r="W19" i="12"/>
  <c r="U19" i="12"/>
  <c r="W18" i="12"/>
  <c r="AK18" i="12"/>
  <c r="AL18" i="12"/>
  <c r="U18" i="12"/>
  <c r="W17" i="12"/>
  <c r="U17" i="12"/>
  <c r="W16" i="12"/>
  <c r="U16" i="12"/>
  <c r="W15" i="12"/>
  <c r="U15" i="12"/>
  <c r="W14" i="12"/>
  <c r="AK14" i="12"/>
  <c r="AL14" i="12"/>
  <c r="U14" i="12"/>
  <c r="W13" i="12"/>
  <c r="U13" i="12"/>
  <c r="W12" i="12"/>
  <c r="AK12" i="12"/>
  <c r="AL12" i="12"/>
  <c r="U12" i="12"/>
  <c r="W11" i="12"/>
  <c r="U11" i="12"/>
  <c r="W10" i="12"/>
  <c r="AK10" i="12"/>
  <c r="AL10" i="12"/>
  <c r="U10" i="12"/>
  <c r="W9" i="12"/>
  <c r="U9" i="12"/>
  <c r="W8" i="12"/>
  <c r="AK8" i="12"/>
  <c r="U8" i="12"/>
  <c r="O40" i="12"/>
  <c r="M40" i="12"/>
  <c r="O39" i="12"/>
  <c r="AK39" i="12"/>
  <c r="M39" i="12"/>
  <c r="O38" i="12"/>
  <c r="M38" i="12"/>
  <c r="O37" i="12"/>
  <c r="M37" i="12"/>
  <c r="O36" i="12"/>
  <c r="M36" i="12"/>
  <c r="O35" i="12"/>
  <c r="AK35" i="12"/>
  <c r="M35" i="12"/>
  <c r="O34" i="12"/>
  <c r="M34" i="12"/>
  <c r="O33" i="12"/>
  <c r="M33" i="12"/>
  <c r="O32" i="12"/>
  <c r="M32" i="12"/>
  <c r="O31" i="12"/>
  <c r="AK31" i="12"/>
  <c r="M31" i="12"/>
  <c r="O30" i="12"/>
  <c r="M30" i="12"/>
  <c r="O29" i="12"/>
  <c r="M29" i="12"/>
  <c r="O28" i="12"/>
  <c r="M28" i="12"/>
  <c r="O27" i="12"/>
  <c r="M27" i="12"/>
  <c r="O26" i="12"/>
  <c r="M26" i="12"/>
  <c r="O25" i="12"/>
  <c r="M25" i="12"/>
  <c r="O24" i="12"/>
  <c r="M24" i="12"/>
  <c r="O23" i="12"/>
  <c r="AK23" i="12"/>
  <c r="M23" i="12"/>
  <c r="O22" i="12"/>
  <c r="M22" i="12"/>
  <c r="O21" i="12"/>
  <c r="M21" i="12"/>
  <c r="O20" i="12"/>
  <c r="M20" i="12"/>
  <c r="O19" i="12"/>
  <c r="AK19" i="12"/>
  <c r="M19" i="12"/>
  <c r="O18" i="12"/>
  <c r="M18" i="12"/>
  <c r="O17" i="12"/>
  <c r="M17" i="12"/>
  <c r="O16" i="12"/>
  <c r="M16" i="12"/>
  <c r="O15" i="12"/>
  <c r="AK15" i="12"/>
  <c r="M15" i="12"/>
  <c r="O14" i="12"/>
  <c r="M14" i="12"/>
  <c r="O13" i="12"/>
  <c r="M13" i="12"/>
  <c r="O12" i="12"/>
  <c r="M12" i="12"/>
  <c r="O11" i="12"/>
  <c r="AK11" i="12"/>
  <c r="M11" i="12"/>
  <c r="O10" i="12"/>
  <c r="M10" i="12"/>
  <c r="O9" i="12"/>
  <c r="O41" i="12"/>
  <c r="M13" i="6"/>
  <c r="M9" i="12"/>
  <c r="O8" i="12"/>
  <c r="M8" i="12"/>
  <c r="G9" i="12"/>
  <c r="AK9" i="12"/>
  <c r="AL9" i="12"/>
  <c r="G10" i="12"/>
  <c r="G11" i="12"/>
  <c r="G12" i="12"/>
  <c r="G13" i="12"/>
  <c r="AK13" i="12"/>
  <c r="AL13" i="12"/>
  <c r="G14" i="12"/>
  <c r="G15" i="12"/>
  <c r="G16" i="12"/>
  <c r="G17" i="12"/>
  <c r="AK17" i="12"/>
  <c r="AL17" i="12"/>
  <c r="G18" i="12"/>
  <c r="G19" i="12"/>
  <c r="G20" i="12"/>
  <c r="G21" i="12"/>
  <c r="G22" i="12"/>
  <c r="G23" i="12"/>
  <c r="G24" i="12"/>
  <c r="G25" i="12"/>
  <c r="AK25" i="12"/>
  <c r="AL25" i="12"/>
  <c r="G26" i="12"/>
  <c r="G27" i="12"/>
  <c r="G28" i="12"/>
  <c r="G29" i="12"/>
  <c r="AK29" i="12"/>
  <c r="AL29" i="12"/>
  <c r="G30" i="12"/>
  <c r="G31" i="12"/>
  <c r="G32" i="12"/>
  <c r="G33" i="12"/>
  <c r="G34" i="12"/>
  <c r="G35" i="12"/>
  <c r="G36" i="12"/>
  <c r="G37" i="12"/>
  <c r="G38" i="12"/>
  <c r="G39" i="12"/>
  <c r="G40" i="12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8" i="11"/>
  <c r="AE45" i="11"/>
  <c r="AE44" i="11"/>
  <c r="AE43" i="11"/>
  <c r="AE42" i="11"/>
  <c r="AE41" i="11"/>
  <c r="AE40" i="11"/>
  <c r="AE39" i="11"/>
  <c r="AE38" i="11"/>
  <c r="AE37" i="11"/>
  <c r="AE36" i="11"/>
  <c r="AE35" i="11"/>
  <c r="AE34" i="11"/>
  <c r="AE33" i="11"/>
  <c r="AE32" i="11"/>
  <c r="AE31" i="11"/>
  <c r="AE30" i="11"/>
  <c r="AE29" i="11"/>
  <c r="AE28" i="11"/>
  <c r="AE27" i="11"/>
  <c r="AE26" i="11"/>
  <c r="AE25" i="11"/>
  <c r="AE24" i="11"/>
  <c r="AE23" i="11"/>
  <c r="AE22" i="11"/>
  <c r="AE21" i="11"/>
  <c r="AE20" i="11"/>
  <c r="AE19" i="11"/>
  <c r="AE18" i="11"/>
  <c r="AE17" i="11"/>
  <c r="AE16" i="11"/>
  <c r="AE15" i="11"/>
  <c r="AE14" i="11"/>
  <c r="AE13" i="11"/>
  <c r="AE12" i="11"/>
  <c r="AE11" i="11"/>
  <c r="AE10" i="11"/>
  <c r="AE9" i="11"/>
  <c r="AE8" i="11"/>
  <c r="W45" i="11"/>
  <c r="W44" i="11"/>
  <c r="W43" i="11"/>
  <c r="W42" i="11"/>
  <c r="W41" i="11"/>
  <c r="W40" i="11"/>
  <c r="W39" i="11"/>
  <c r="W38" i="11"/>
  <c r="W37" i="11"/>
  <c r="W36" i="11"/>
  <c r="W35" i="11"/>
  <c r="W34" i="11"/>
  <c r="W33" i="11"/>
  <c r="W32" i="11"/>
  <c r="W31" i="11"/>
  <c r="W30" i="11"/>
  <c r="W29" i="11"/>
  <c r="W28" i="11"/>
  <c r="W27" i="11"/>
  <c r="W26" i="11"/>
  <c r="W25" i="11"/>
  <c r="W24" i="11"/>
  <c r="W23" i="11"/>
  <c r="W22" i="11"/>
  <c r="W21" i="11"/>
  <c r="W20" i="11"/>
  <c r="W19" i="11"/>
  <c r="W18" i="11"/>
  <c r="W17" i="11"/>
  <c r="W16" i="11"/>
  <c r="W15" i="11"/>
  <c r="W14" i="11"/>
  <c r="W13" i="11"/>
  <c r="W12" i="11"/>
  <c r="W11" i="11"/>
  <c r="W10" i="11"/>
  <c r="W9" i="11"/>
  <c r="W8" i="11"/>
  <c r="O45" i="11"/>
  <c r="O44" i="11"/>
  <c r="O43" i="11"/>
  <c r="O42" i="11"/>
  <c r="O41" i="11"/>
  <c r="O40" i="11"/>
  <c r="O39" i="11"/>
  <c r="O38" i="11"/>
  <c r="O37" i="11"/>
  <c r="O36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O21" i="11"/>
  <c r="O20" i="11"/>
  <c r="O19" i="11"/>
  <c r="O18" i="11"/>
  <c r="O17" i="11"/>
  <c r="O16" i="11"/>
  <c r="O15" i="11"/>
  <c r="O14" i="11"/>
  <c r="O13" i="11"/>
  <c r="O12" i="11"/>
  <c r="O11" i="11"/>
  <c r="O10" i="11"/>
  <c r="O9" i="11"/>
  <c r="O8" i="11"/>
  <c r="G45" i="11"/>
  <c r="AK45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AC9" i="11"/>
  <c r="AC10" i="11"/>
  <c r="AC11" i="11"/>
  <c r="AC12" i="11"/>
  <c r="AC13" i="11"/>
  <c r="AC14" i="11"/>
  <c r="AC15" i="11"/>
  <c r="AC16" i="11"/>
  <c r="AC17" i="11"/>
  <c r="AC18" i="11"/>
  <c r="AC19" i="11"/>
  <c r="AC20" i="11"/>
  <c r="AC21" i="11"/>
  <c r="AC22" i="11"/>
  <c r="AC23" i="11"/>
  <c r="AC24" i="11"/>
  <c r="AC25" i="11"/>
  <c r="AC26" i="11"/>
  <c r="AC27" i="11"/>
  <c r="AC28" i="11"/>
  <c r="AC29" i="11"/>
  <c r="AC30" i="11"/>
  <c r="AC31" i="11"/>
  <c r="AC32" i="11"/>
  <c r="AC33" i="11"/>
  <c r="AC34" i="11"/>
  <c r="AC35" i="11"/>
  <c r="AC36" i="11"/>
  <c r="AC37" i="11"/>
  <c r="AC38" i="11"/>
  <c r="AC39" i="11"/>
  <c r="AC40" i="11"/>
  <c r="AC41" i="11"/>
  <c r="AC42" i="11"/>
  <c r="AC43" i="11"/>
  <c r="AC44" i="11"/>
  <c r="AC45" i="11"/>
  <c r="AC8" i="11"/>
  <c r="U8" i="11"/>
  <c r="M8" i="11"/>
  <c r="AE22" i="10"/>
  <c r="AE21" i="10"/>
  <c r="AE20" i="10"/>
  <c r="AE19" i="10"/>
  <c r="AE18" i="10"/>
  <c r="AE17" i="10"/>
  <c r="AK17" i="10"/>
  <c r="AE16" i="10"/>
  <c r="AE15" i="10"/>
  <c r="AE14" i="10"/>
  <c r="AE13" i="10"/>
  <c r="AE12" i="10"/>
  <c r="AE11" i="10"/>
  <c r="AE10" i="10"/>
  <c r="AE9" i="10"/>
  <c r="AE23" i="10"/>
  <c r="AC11" i="6"/>
  <c r="AE8" i="10"/>
  <c r="W22" i="10"/>
  <c r="W21" i="10"/>
  <c r="W20" i="10"/>
  <c r="W19" i="10"/>
  <c r="W18" i="10"/>
  <c r="W17" i="10"/>
  <c r="W16" i="10"/>
  <c r="W15" i="10"/>
  <c r="W14" i="10"/>
  <c r="W13" i="10"/>
  <c r="W12" i="10"/>
  <c r="W11" i="10"/>
  <c r="W10" i="10"/>
  <c r="W9" i="10"/>
  <c r="W23" i="10"/>
  <c r="U11" i="6"/>
  <c r="W8" i="10"/>
  <c r="O22" i="10"/>
  <c r="O21" i="10"/>
  <c r="O20" i="10"/>
  <c r="O19" i="10"/>
  <c r="O18" i="10"/>
  <c r="O17" i="10"/>
  <c r="O16" i="10"/>
  <c r="O15" i="10"/>
  <c r="O14" i="10"/>
  <c r="O13" i="10"/>
  <c r="O12" i="10"/>
  <c r="O11" i="10"/>
  <c r="O10" i="10"/>
  <c r="O9" i="10"/>
  <c r="O8" i="10"/>
  <c r="AK8" i="10"/>
  <c r="G9" i="10"/>
  <c r="G10" i="10"/>
  <c r="G11" i="10"/>
  <c r="G12" i="10"/>
  <c r="G13" i="10"/>
  <c r="G14" i="10"/>
  <c r="G15" i="10"/>
  <c r="AK15" i="10"/>
  <c r="AL15" i="10"/>
  <c r="G16" i="10"/>
  <c r="AK16" i="10"/>
  <c r="G17" i="10"/>
  <c r="G18" i="10"/>
  <c r="G19" i="10"/>
  <c r="G20" i="10"/>
  <c r="AK20" i="10"/>
  <c r="AL20" i="10"/>
  <c r="G21" i="10"/>
  <c r="G22" i="10"/>
  <c r="G8" i="10"/>
  <c r="AC22" i="10"/>
  <c r="AJ22" i="10"/>
  <c r="AC21" i="10"/>
  <c r="AC20" i="10"/>
  <c r="AC19" i="10"/>
  <c r="AC18" i="10"/>
  <c r="AJ18" i="10"/>
  <c r="AC17" i="10"/>
  <c r="AC16" i="10"/>
  <c r="AC15" i="10"/>
  <c r="AC14" i="10"/>
  <c r="AJ14" i="10"/>
  <c r="AC13" i="10"/>
  <c r="AC12" i="10"/>
  <c r="AC11" i="10"/>
  <c r="AC10" i="10"/>
  <c r="AJ10" i="10"/>
  <c r="AC9" i="10"/>
  <c r="AC8" i="10"/>
  <c r="U22" i="10"/>
  <c r="U21" i="10"/>
  <c r="U20" i="10"/>
  <c r="U19" i="10"/>
  <c r="U18" i="10"/>
  <c r="U17" i="10"/>
  <c r="AJ17" i="10"/>
  <c r="U16" i="10"/>
  <c r="U15" i="10"/>
  <c r="U14" i="10"/>
  <c r="U13" i="10"/>
  <c r="AJ13" i="10"/>
  <c r="U12" i="10"/>
  <c r="U11" i="10"/>
  <c r="U10" i="10"/>
  <c r="U9" i="10"/>
  <c r="U23" i="10"/>
  <c r="S11" i="6"/>
  <c r="U8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M8" i="10"/>
  <c r="M23" i="10"/>
  <c r="K11" i="6"/>
  <c r="E9" i="10"/>
  <c r="E10" i="10"/>
  <c r="E11" i="10"/>
  <c r="E12" i="10"/>
  <c r="AJ12" i="10"/>
  <c r="E13" i="10"/>
  <c r="E14" i="10"/>
  <c r="E15" i="10"/>
  <c r="E16" i="10"/>
  <c r="AJ16" i="10"/>
  <c r="E17" i="10"/>
  <c r="E18" i="10"/>
  <c r="E19" i="10"/>
  <c r="E20" i="10"/>
  <c r="E21" i="10"/>
  <c r="E22" i="10"/>
  <c r="E8" i="10"/>
  <c r="AE16" i="9"/>
  <c r="AE15" i="9"/>
  <c r="AE14" i="9"/>
  <c r="AE13" i="9"/>
  <c r="AE12" i="9"/>
  <c r="AE11" i="9"/>
  <c r="AE10" i="9"/>
  <c r="AE9" i="9"/>
  <c r="AE8" i="9"/>
  <c r="W16" i="9"/>
  <c r="W15" i="9"/>
  <c r="AK15" i="9"/>
  <c r="W14" i="9"/>
  <c r="W13" i="9"/>
  <c r="W12" i="9"/>
  <c r="W11" i="9"/>
  <c r="AK11" i="9"/>
  <c r="W10" i="9"/>
  <c r="W9" i="9"/>
  <c r="W8" i="9"/>
  <c r="O16" i="9"/>
  <c r="O15" i="9"/>
  <c r="O14" i="9"/>
  <c r="O13" i="9"/>
  <c r="O12" i="9"/>
  <c r="O11" i="9"/>
  <c r="O10" i="9"/>
  <c r="O9" i="9"/>
  <c r="O8" i="9"/>
  <c r="AK8" i="9"/>
  <c r="AK17" i="9"/>
  <c r="AI10" i="6"/>
  <c r="G9" i="9"/>
  <c r="AK9" i="9"/>
  <c r="G10" i="9"/>
  <c r="AK10" i="9"/>
  <c r="G11" i="9"/>
  <c r="G12" i="9"/>
  <c r="AK12" i="9"/>
  <c r="G13" i="9"/>
  <c r="AK13" i="9"/>
  <c r="G14" i="9"/>
  <c r="AK14" i="9"/>
  <c r="G15" i="9"/>
  <c r="G16" i="9"/>
  <c r="AK16" i="9"/>
  <c r="G8" i="9"/>
  <c r="AC16" i="9"/>
  <c r="AC15" i="9"/>
  <c r="AC14" i="9"/>
  <c r="AC13" i="9"/>
  <c r="AC12" i="9"/>
  <c r="AC11" i="9"/>
  <c r="AC10" i="9"/>
  <c r="AC9" i="9"/>
  <c r="AC8" i="9"/>
  <c r="U16" i="9"/>
  <c r="U15" i="9"/>
  <c r="U14" i="9"/>
  <c r="U13" i="9"/>
  <c r="U12" i="9"/>
  <c r="U11" i="9"/>
  <c r="U10" i="9"/>
  <c r="U9" i="9"/>
  <c r="U8" i="9"/>
  <c r="U17" i="9"/>
  <c r="M16" i="9"/>
  <c r="M15" i="9"/>
  <c r="M14" i="9"/>
  <c r="M13" i="9"/>
  <c r="M12" i="9"/>
  <c r="M11" i="9"/>
  <c r="M10" i="9"/>
  <c r="M9" i="9"/>
  <c r="M17" i="9"/>
  <c r="M8" i="9"/>
  <c r="E9" i="9"/>
  <c r="AJ9" i="9"/>
  <c r="E10" i="9"/>
  <c r="AJ10" i="9"/>
  <c r="E11" i="9"/>
  <c r="AJ11" i="9"/>
  <c r="E12" i="9"/>
  <c r="AJ12" i="9"/>
  <c r="E13" i="9"/>
  <c r="AJ13" i="9"/>
  <c r="E14" i="9"/>
  <c r="AJ14" i="9"/>
  <c r="E15" i="9"/>
  <c r="AJ15" i="9"/>
  <c r="E16" i="9"/>
  <c r="AJ16" i="9"/>
  <c r="E8" i="9"/>
  <c r="E17" i="9"/>
  <c r="C10" i="6"/>
  <c r="AE16" i="8"/>
  <c r="AE15" i="8"/>
  <c r="AE14" i="8"/>
  <c r="AE13" i="8"/>
  <c r="AE12" i="8"/>
  <c r="AE11" i="8"/>
  <c r="AE10" i="8"/>
  <c r="AE9" i="8"/>
  <c r="AE17" i="8"/>
  <c r="AE8" i="8"/>
  <c r="W16" i="8"/>
  <c r="W15" i="8"/>
  <c r="W14" i="8"/>
  <c r="W13" i="8"/>
  <c r="W12" i="8"/>
  <c r="AK12" i="8"/>
  <c r="W11" i="8"/>
  <c r="W10" i="8"/>
  <c r="W9" i="8"/>
  <c r="W8" i="8"/>
  <c r="W17" i="8"/>
  <c r="O16" i="8"/>
  <c r="O15" i="8"/>
  <c r="AK15" i="8"/>
  <c r="O14" i="8"/>
  <c r="O13" i="8"/>
  <c r="O12" i="8"/>
  <c r="O11" i="8"/>
  <c r="O10" i="8"/>
  <c r="O9" i="8"/>
  <c r="O8" i="8"/>
  <c r="AK8" i="8"/>
  <c r="O17" i="8"/>
  <c r="M10" i="6"/>
  <c r="G9" i="8"/>
  <c r="G10" i="8"/>
  <c r="G17" i="8"/>
  <c r="E9" i="6"/>
  <c r="G11" i="8"/>
  <c r="AK11" i="8"/>
  <c r="G12" i="8"/>
  <c r="G13" i="8"/>
  <c r="AK13" i="8"/>
  <c r="G14" i="8"/>
  <c r="AK14" i="8"/>
  <c r="G15" i="8"/>
  <c r="G16" i="8"/>
  <c r="AK16" i="8"/>
  <c r="G8" i="8"/>
  <c r="AC16" i="8"/>
  <c r="AC15" i="8"/>
  <c r="AC14" i="8"/>
  <c r="AJ14" i="8"/>
  <c r="AC13" i="8"/>
  <c r="AC12" i="8"/>
  <c r="AC11" i="8"/>
  <c r="AC10" i="8"/>
  <c r="AC17" i="8"/>
  <c r="AC9" i="8"/>
  <c r="AC8" i="8"/>
  <c r="U16" i="8"/>
  <c r="U15" i="8"/>
  <c r="U14" i="8"/>
  <c r="U13" i="8"/>
  <c r="U12" i="8"/>
  <c r="U11" i="8"/>
  <c r="U10" i="8"/>
  <c r="U9" i="8"/>
  <c r="AJ9" i="8"/>
  <c r="U8" i="8"/>
  <c r="U17" i="8"/>
  <c r="M16" i="8"/>
  <c r="M15" i="8"/>
  <c r="M14" i="8"/>
  <c r="M13" i="8"/>
  <c r="M12" i="8"/>
  <c r="M11" i="8"/>
  <c r="AJ11" i="8"/>
  <c r="M10" i="8"/>
  <c r="M9" i="8"/>
  <c r="M8" i="8"/>
  <c r="AJ8" i="8"/>
  <c r="M17" i="8"/>
  <c r="K9" i="6"/>
  <c r="E9" i="8"/>
  <c r="E10" i="8"/>
  <c r="E17" i="8"/>
  <c r="C9" i="6"/>
  <c r="AJ10" i="8"/>
  <c r="AL10" i="8"/>
  <c r="E11" i="8"/>
  <c r="E12" i="8"/>
  <c r="E13" i="8"/>
  <c r="AJ13" i="8"/>
  <c r="E14" i="8"/>
  <c r="E15" i="8"/>
  <c r="E16" i="8"/>
  <c r="AJ16" i="8"/>
  <c r="E8" i="8"/>
  <c r="AE14" i="7"/>
  <c r="AE13" i="7"/>
  <c r="AE12" i="7"/>
  <c r="AE10" i="7"/>
  <c r="AE9" i="7"/>
  <c r="AE8" i="7"/>
  <c r="AE15" i="7"/>
  <c r="AC8" i="6"/>
  <c r="W8" i="7"/>
  <c r="W15" i="7"/>
  <c r="U8" i="6"/>
  <c r="O8" i="7"/>
  <c r="G9" i="7"/>
  <c r="AK9" i="7"/>
  <c r="AL9" i="7"/>
  <c r="G10" i="7"/>
  <c r="AK10" i="7"/>
  <c r="G12" i="7"/>
  <c r="G13" i="7"/>
  <c r="AK13" i="7"/>
  <c r="G14" i="7"/>
  <c r="AK14" i="7"/>
  <c r="G8" i="7"/>
  <c r="AC8" i="7"/>
  <c r="AC15" i="7"/>
  <c r="AA8" i="6"/>
  <c r="U8" i="7"/>
  <c r="U15" i="7"/>
  <c r="S8" i="6"/>
  <c r="M8" i="7"/>
  <c r="M15" i="7"/>
  <c r="K8" i="6"/>
  <c r="E8" i="7"/>
  <c r="AJ8" i="7"/>
  <c r="N15" i="7"/>
  <c r="L8" i="6"/>
  <c r="T15" i="7"/>
  <c r="R8" i="6"/>
  <c r="V15" i="7"/>
  <c r="T8" i="6"/>
  <c r="AB15" i="7"/>
  <c r="Z8" i="6"/>
  <c r="AD15" i="7"/>
  <c r="AB8" i="6"/>
  <c r="L15" i="7"/>
  <c r="J8" i="6"/>
  <c r="F15" i="7"/>
  <c r="D8" i="6"/>
  <c r="V41" i="12"/>
  <c r="T13" i="6"/>
  <c r="K18" i="6"/>
  <c r="AK10" i="21"/>
  <c r="AB20" i="6"/>
  <c r="Z20" i="6"/>
  <c r="T20" i="6"/>
  <c r="R20" i="6"/>
  <c r="L20" i="6"/>
  <c r="J20" i="6"/>
  <c r="D20" i="6"/>
  <c r="AJ15" i="16"/>
  <c r="AB12" i="21"/>
  <c r="Z22" i="6"/>
  <c r="AD20" i="20"/>
  <c r="AB21" i="6"/>
  <c r="V18" i="15"/>
  <c r="T19" i="6"/>
  <c r="V40" i="18"/>
  <c r="T16" i="6"/>
  <c r="T46" i="11"/>
  <c r="R12" i="6"/>
  <c r="T17" i="8"/>
  <c r="R9" i="6"/>
  <c r="L14" i="6"/>
  <c r="F40" i="18"/>
  <c r="D16" i="6"/>
  <c r="D14" i="6"/>
  <c r="D17" i="8"/>
  <c r="B9" i="6"/>
  <c r="AD29" i="22"/>
  <c r="AB23" i="6"/>
  <c r="V20" i="20"/>
  <c r="T21" i="6"/>
  <c r="V12" i="21"/>
  <c r="T22" i="6"/>
  <c r="D12" i="21"/>
  <c r="B22" i="6"/>
  <c r="N41" i="12"/>
  <c r="L13" i="6"/>
  <c r="V17" i="8"/>
  <c r="T9" i="6"/>
  <c r="L18" i="16"/>
  <c r="J18" i="6"/>
  <c r="N18" i="16"/>
  <c r="L18" i="6"/>
  <c r="AB18" i="16"/>
  <c r="Z18" i="6"/>
  <c r="AD40" i="18"/>
  <c r="AB16" i="6"/>
  <c r="AD41" i="14"/>
  <c r="AB15" i="6"/>
  <c r="T14" i="6"/>
  <c r="T17" i="9"/>
  <c r="R10" i="6"/>
  <c r="AB17" i="9"/>
  <c r="Z10" i="6"/>
  <c r="D18" i="15"/>
  <c r="B19" i="6"/>
  <c r="AB38" i="17"/>
  <c r="Z17" i="6"/>
  <c r="V38" i="17"/>
  <c r="T17" i="6"/>
  <c r="T38" i="17"/>
  <c r="R17" i="6"/>
  <c r="AD38" i="17"/>
  <c r="AB17" i="6"/>
  <c r="AD18" i="15"/>
  <c r="AB19" i="6"/>
  <c r="AD18" i="16"/>
  <c r="AB18" i="6"/>
  <c r="AD41" i="12"/>
  <c r="AB13" i="6"/>
  <c r="AD17" i="9"/>
  <c r="AB10" i="6"/>
  <c r="AB17" i="8"/>
  <c r="Z9" i="6"/>
  <c r="N29" i="22"/>
  <c r="L23" i="6"/>
  <c r="T29" i="22"/>
  <c r="R23" i="6"/>
  <c r="V29" i="22"/>
  <c r="T23" i="6"/>
  <c r="V18" i="16"/>
  <c r="T18" i="6"/>
  <c r="T18" i="16"/>
  <c r="R18" i="6"/>
  <c r="T41" i="12"/>
  <c r="R13" i="6"/>
  <c r="V46" i="11"/>
  <c r="T12" i="6"/>
  <c r="V23" i="10"/>
  <c r="T11" i="6"/>
  <c r="D29" i="22"/>
  <c r="B23" i="6"/>
  <c r="F46" i="11"/>
  <c r="D12" i="6"/>
  <c r="F18" i="16"/>
  <c r="D18" i="6"/>
  <c r="D46" i="11"/>
  <c r="B12" i="6"/>
  <c r="F20" i="20"/>
  <c r="D21" i="6"/>
  <c r="F29" i="22"/>
  <c r="D23" i="6"/>
  <c r="F17" i="8"/>
  <c r="D9" i="6"/>
  <c r="D40" i="18"/>
  <c r="B16" i="6"/>
  <c r="D20" i="20"/>
  <c r="B21" i="6"/>
  <c r="AD17" i="8"/>
  <c r="AB9" i="6"/>
  <c r="D18" i="16"/>
  <c r="B18" i="6"/>
  <c r="F12" i="21"/>
  <c r="D22" i="6"/>
  <c r="B20" i="6"/>
  <c r="D17" i="9"/>
  <c r="B10" i="6"/>
  <c r="N17" i="8"/>
  <c r="L9" i="6"/>
  <c r="R14" i="6"/>
  <c r="F23" i="10"/>
  <c r="D11" i="6"/>
  <c r="F38" i="17"/>
  <c r="D17" i="6"/>
  <c r="D15" i="7"/>
  <c r="B8" i="6"/>
  <c r="V17" i="9"/>
  <c r="T10" i="6"/>
  <c r="D41" i="14"/>
  <c r="B15" i="6"/>
  <c r="D41" i="12"/>
  <c r="B13" i="6"/>
  <c r="AD46" i="11"/>
  <c r="AB12" i="6"/>
  <c r="AB20" i="20"/>
  <c r="Z21" i="6"/>
  <c r="F18" i="15"/>
  <c r="D19" i="6"/>
  <c r="B14" i="6"/>
  <c r="F41" i="14"/>
  <c r="D15" i="6"/>
  <c r="N46" i="11"/>
  <c r="L12" i="6"/>
  <c r="J14" i="6"/>
  <c r="N41" i="14"/>
  <c r="L15" i="6"/>
  <c r="D23" i="10"/>
  <c r="B11" i="6"/>
  <c r="N38" i="17"/>
  <c r="L17" i="6"/>
  <c r="F41" i="12"/>
  <c r="D13" i="6"/>
  <c r="T23" i="10"/>
  <c r="R11" i="6"/>
  <c r="D38" i="17"/>
  <c r="B17" i="6"/>
  <c r="L41" i="14"/>
  <c r="J15" i="6"/>
  <c r="F17" i="9"/>
  <c r="D10" i="6"/>
  <c r="L41" i="12"/>
  <c r="J13" i="6"/>
  <c r="L12" i="21"/>
  <c r="J22" i="6"/>
  <c r="T40" i="18"/>
  <c r="R16" i="6"/>
  <c r="L40" i="18"/>
  <c r="J16" i="6"/>
  <c r="L38" i="17"/>
  <c r="J17" i="6"/>
  <c r="L46" i="11"/>
  <c r="J12" i="6"/>
  <c r="T41" i="14"/>
  <c r="R15" i="6"/>
  <c r="N17" i="9"/>
  <c r="L10" i="6"/>
  <c r="L23" i="10"/>
  <c r="J11" i="6"/>
  <c r="L18" i="15"/>
  <c r="J19" i="6"/>
  <c r="L17" i="8"/>
  <c r="J9" i="6"/>
  <c r="N40" i="18"/>
  <c r="L16" i="6"/>
  <c r="T20" i="20"/>
  <c r="R21" i="6"/>
  <c r="N23" i="10"/>
  <c r="L11" i="6"/>
  <c r="L17" i="9"/>
  <c r="J10" i="6"/>
  <c r="V41" i="14"/>
  <c r="T15" i="6"/>
  <c r="N18" i="15"/>
  <c r="L19" i="6"/>
  <c r="N20" i="20"/>
  <c r="L21" i="6"/>
  <c r="T12" i="21"/>
  <c r="R22" i="6"/>
  <c r="AB14" i="6"/>
  <c r="L29" i="22"/>
  <c r="J23" i="6"/>
  <c r="AB46" i="11"/>
  <c r="Z12" i="6"/>
  <c r="T18" i="15"/>
  <c r="R19" i="6"/>
  <c r="L20" i="20"/>
  <c r="J21" i="6"/>
  <c r="AB41" i="12"/>
  <c r="Z13" i="6"/>
  <c r="AB40" i="18"/>
  <c r="Z16" i="6"/>
  <c r="AD23" i="10"/>
  <c r="AB11" i="6"/>
  <c r="AB41" i="14"/>
  <c r="Z15" i="6"/>
  <c r="N12" i="21"/>
  <c r="L22" i="6"/>
  <c r="Z14" i="6"/>
  <c r="AD12" i="21"/>
  <c r="AB22" i="6"/>
  <c r="AB29" i="22"/>
  <c r="Z23" i="6"/>
  <c r="AJ33" i="18"/>
  <c r="Y15" i="7"/>
  <c r="W8" i="6"/>
  <c r="AJ9" i="7"/>
  <c r="AK12" i="7"/>
  <c r="G15" i="7"/>
  <c r="E8" i="6"/>
  <c r="AK25" i="17"/>
  <c r="AJ11" i="17"/>
  <c r="AK29" i="17"/>
  <c r="AJ15" i="15"/>
  <c r="AJ12" i="7"/>
  <c r="AK10" i="8"/>
  <c r="AJ15" i="8"/>
  <c r="AM15" i="8"/>
  <c r="Y17" i="9"/>
  <c r="W10" i="6"/>
  <c r="AC17" i="9"/>
  <c r="G17" i="9"/>
  <c r="E10" i="6"/>
  <c r="AE17" i="9"/>
  <c r="M9" i="6"/>
  <c r="AJ12" i="8"/>
  <c r="AM12" i="8"/>
  <c r="AK28" i="14"/>
  <c r="AJ15" i="14"/>
  <c r="AL15" i="14"/>
  <c r="AK38" i="14"/>
  <c r="AJ17" i="14"/>
  <c r="AK10" i="14"/>
  <c r="AJ39" i="14"/>
  <c r="AK24" i="14"/>
  <c r="AJ26" i="14"/>
  <c r="AL26" i="14"/>
  <c r="K46" i="11"/>
  <c r="I12" i="6"/>
  <c r="AJ32" i="11"/>
  <c r="AJ16" i="11"/>
  <c r="AK41" i="11"/>
  <c r="AK13" i="11"/>
  <c r="AA46" i="11"/>
  <c r="Y12" i="6"/>
  <c r="AJ14" i="12"/>
  <c r="AK30" i="12"/>
  <c r="AJ28" i="12"/>
  <c r="AK33" i="12"/>
  <c r="AK16" i="12"/>
  <c r="AJ37" i="12"/>
  <c r="AJ10" i="12"/>
  <c r="AK21" i="12"/>
  <c r="AL21" i="12"/>
  <c r="AK22" i="12"/>
  <c r="AL22" i="12"/>
  <c r="AJ24" i="12"/>
  <c r="AJ21" i="12"/>
  <c r="AJ35" i="12"/>
  <c r="AJ8" i="12"/>
  <c r="AJ33" i="12"/>
  <c r="AJ20" i="12"/>
  <c r="AM20" i="12"/>
  <c r="AJ36" i="12"/>
  <c r="M41" i="12"/>
  <c r="K13" i="6"/>
  <c r="W41" i="12"/>
  <c r="U13" i="6"/>
  <c r="AJ13" i="12"/>
  <c r="AJ9" i="12"/>
  <c r="AM9" i="12"/>
  <c r="U41" i="12"/>
  <c r="S13" i="6"/>
  <c r="AK37" i="12"/>
  <c r="AJ40" i="12"/>
  <c r="AK27" i="12"/>
  <c r="AJ17" i="12"/>
  <c r="AM17" i="12"/>
  <c r="AJ16" i="12"/>
  <c r="AJ32" i="12"/>
  <c r="AJ34" i="12"/>
  <c r="AJ30" i="12"/>
  <c r="AL30" i="12"/>
  <c r="AJ29" i="12"/>
  <c r="AJ25" i="12"/>
  <c r="AJ12" i="12"/>
  <c r="AM12" i="12"/>
  <c r="AC41" i="12"/>
  <c r="AA13" i="6"/>
  <c r="AJ31" i="12"/>
  <c r="AL31" i="12"/>
  <c r="AJ11" i="12"/>
  <c r="AJ38" i="12"/>
  <c r="AJ26" i="12"/>
  <c r="AM26" i="12"/>
  <c r="AJ22" i="12"/>
  <c r="AJ18" i="12"/>
  <c r="AM18" i="12"/>
  <c r="AK8" i="11"/>
  <c r="AK31" i="11"/>
  <c r="AJ42" i="11"/>
  <c r="AJ27" i="11"/>
  <c r="AJ23" i="11"/>
  <c r="M46" i="11"/>
  <c r="K12" i="6"/>
  <c r="AJ8" i="11"/>
  <c r="AK39" i="11"/>
  <c r="AK23" i="11"/>
  <c r="AJ17" i="11"/>
  <c r="AJ43" i="11"/>
  <c r="AJ35" i="11"/>
  <c r="AK24" i="11"/>
  <c r="AK20" i="11"/>
  <c r="AK16" i="11"/>
  <c r="AJ37" i="11"/>
  <c r="AJ25" i="11"/>
  <c r="G46" i="11"/>
  <c r="E12" i="6"/>
  <c r="E46" i="11"/>
  <c r="C12" i="6"/>
  <c r="AJ30" i="11"/>
  <c r="AJ15" i="11"/>
  <c r="AJ11" i="11"/>
  <c r="AJ24" i="11"/>
  <c r="AK19" i="11"/>
  <c r="AK15" i="11"/>
  <c r="AK36" i="11"/>
  <c r="AK26" i="11"/>
  <c r="AE46" i="11"/>
  <c r="AC12" i="6"/>
  <c r="AK9" i="11"/>
  <c r="AJ18" i="11"/>
  <c r="AK18" i="11"/>
  <c r="AK14" i="11"/>
  <c r="AK33" i="11"/>
  <c r="AJ14" i="11"/>
  <c r="AJ40" i="11"/>
  <c r="AJ28" i="11"/>
  <c r="AJ13" i="11"/>
  <c r="AL13" i="11"/>
  <c r="AK38" i="11"/>
  <c r="AK30" i="11"/>
  <c r="AK43" i="11"/>
  <c r="AJ33" i="11"/>
  <c r="AL33" i="11"/>
  <c r="AJ21" i="11"/>
  <c r="AJ20" i="11"/>
  <c r="AJ31" i="11"/>
  <c r="AJ19" i="11"/>
  <c r="AJ12" i="11"/>
  <c r="AJ41" i="11"/>
  <c r="AK37" i="11"/>
  <c r="AK29" i="11"/>
  <c r="AK22" i="11"/>
  <c r="AK12" i="11"/>
  <c r="AK34" i="11"/>
  <c r="W46" i="11"/>
  <c r="U12" i="6"/>
  <c r="AK10" i="11"/>
  <c r="AK35" i="11"/>
  <c r="AJ34" i="11"/>
  <c r="AJ10" i="11"/>
  <c r="AJ36" i="11"/>
  <c r="AJ9" i="11"/>
  <c r="AL9" i="11"/>
  <c r="AK42" i="11"/>
  <c r="AK27" i="11"/>
  <c r="AJ29" i="11"/>
  <c r="AC46" i="11"/>
  <c r="AA12" i="6"/>
  <c r="AJ45" i="11"/>
  <c r="AJ38" i="11"/>
  <c r="AJ26" i="11"/>
  <c r="AJ44" i="11"/>
  <c r="AL44" i="11"/>
  <c r="AJ22" i="11"/>
  <c r="AK44" i="11"/>
  <c r="AK40" i="11"/>
  <c r="AK32" i="11"/>
  <c r="AL32" i="11"/>
  <c r="AK28" i="11"/>
  <c r="AK25" i="11"/>
  <c r="AK21" i="11"/>
  <c r="AK11" i="11"/>
  <c r="AK46" i="11"/>
  <c r="AI12" i="6"/>
  <c r="O46" i="11"/>
  <c r="M12" i="6"/>
  <c r="AK17" i="11"/>
  <c r="AJ39" i="11"/>
  <c r="AL39" i="11"/>
  <c r="U46" i="11"/>
  <c r="S12" i="6"/>
  <c r="AK12" i="10"/>
  <c r="AK13" i="10"/>
  <c r="AJ11" i="10"/>
  <c r="AK22" i="10"/>
  <c r="AK14" i="10"/>
  <c r="AK21" i="10"/>
  <c r="AK10" i="10"/>
  <c r="AK18" i="10"/>
  <c r="AJ20" i="10"/>
  <c r="AM20" i="10"/>
  <c r="AK9" i="10"/>
  <c r="AJ15" i="10"/>
  <c r="AJ19" i="10"/>
  <c r="AJ21" i="10"/>
  <c r="AL21" i="10"/>
  <c r="G23" i="10"/>
  <c r="E11" i="6"/>
  <c r="AK19" i="10"/>
  <c r="AC23" i="10"/>
  <c r="AA11" i="6"/>
  <c r="AK11" i="10"/>
  <c r="AL8" i="11"/>
  <c r="AL41" i="11"/>
  <c r="AL20" i="11"/>
  <c r="AL15" i="11"/>
  <c r="AL17" i="11"/>
  <c r="AL16" i="11"/>
  <c r="AL45" i="11"/>
  <c r="AL31" i="11"/>
  <c r="AL14" i="11"/>
  <c r="AL43" i="11"/>
  <c r="AL26" i="11"/>
  <c r="AL36" i="11"/>
  <c r="AL12" i="11"/>
  <c r="AL28" i="11"/>
  <c r="AL25" i="11"/>
  <c r="AL23" i="11"/>
  <c r="AL22" i="11"/>
  <c r="AL34" i="11"/>
  <c r="AL21" i="11"/>
  <c r="AL18" i="11"/>
  <c r="AL42" i="11"/>
  <c r="AL29" i="11"/>
  <c r="AL38" i="11"/>
  <c r="AL10" i="11"/>
  <c r="AL19" i="11"/>
  <c r="AL40" i="11"/>
  <c r="AL24" i="11"/>
  <c r="AL30" i="11"/>
  <c r="AL37" i="11"/>
  <c r="AL35" i="11"/>
  <c r="AL27" i="11"/>
  <c r="AM16" i="12"/>
  <c r="AL16" i="12"/>
  <c r="AM38" i="12"/>
  <c r="AM10" i="12"/>
  <c r="AM28" i="12"/>
  <c r="AL33" i="12"/>
  <c r="AM24" i="12"/>
  <c r="AL37" i="12"/>
  <c r="AM22" i="12"/>
  <c r="AM31" i="12"/>
  <c r="AM32" i="12"/>
  <c r="AM40" i="12"/>
  <c r="AM36" i="12"/>
  <c r="AJ46" i="11"/>
  <c r="AL19" i="10"/>
  <c r="AL11" i="10"/>
  <c r="AK13" i="15"/>
  <c r="AK14" i="15"/>
  <c r="AJ12" i="16"/>
  <c r="AK10" i="16"/>
  <c r="AJ11" i="16"/>
  <c r="AK11" i="16"/>
  <c r="E18" i="16"/>
  <c r="C18" i="6"/>
  <c r="AK16" i="16"/>
  <c r="AK12" i="16"/>
  <c r="AJ8" i="16"/>
  <c r="AJ17" i="16"/>
  <c r="AJ13" i="16"/>
  <c r="AJ9" i="16"/>
  <c r="G18" i="16"/>
  <c r="E18" i="6"/>
  <c r="AK8" i="16"/>
  <c r="AK14" i="16"/>
  <c r="O18" i="16"/>
  <c r="M18" i="6"/>
  <c r="M18" i="16"/>
  <c r="AJ16" i="16"/>
  <c r="AE18" i="16"/>
  <c r="AC18" i="6"/>
  <c r="U18" i="16"/>
  <c r="S18" i="6"/>
  <c r="AJ10" i="16"/>
  <c r="AC18" i="16"/>
  <c r="AA18" i="6"/>
  <c r="AK35" i="17"/>
  <c r="AK27" i="17"/>
  <c r="AK23" i="17"/>
  <c r="AK15" i="17"/>
  <c r="AE38" i="17"/>
  <c r="AC17" i="6"/>
  <c r="W38" i="17"/>
  <c r="U17" i="6"/>
  <c r="AJ16" i="17"/>
  <c r="AJ29" i="17"/>
  <c r="AJ25" i="17"/>
  <c r="AJ21" i="17"/>
  <c r="AJ13" i="17"/>
  <c r="AJ9" i="17"/>
  <c r="AK26" i="17"/>
  <c r="U38" i="17"/>
  <c r="S17" i="6"/>
  <c r="AJ26" i="17"/>
  <c r="AJ19" i="17"/>
  <c r="AJ15" i="17"/>
  <c r="AJ32" i="17"/>
  <c r="AJ20" i="17"/>
  <c r="AK20" i="17"/>
  <c r="AJ10" i="17"/>
  <c r="AJ14" i="17"/>
  <c r="AC38" i="17"/>
  <c r="AA17" i="6"/>
  <c r="AJ8" i="17"/>
  <c r="AJ34" i="17"/>
  <c r="AK8" i="17"/>
  <c r="AK34" i="17"/>
  <c r="AK30" i="17"/>
  <c r="AK14" i="17"/>
  <c r="AJ17" i="17"/>
  <c r="AJ22" i="17"/>
  <c r="AJ35" i="17"/>
  <c r="AJ24" i="17"/>
  <c r="AK36" i="17"/>
  <c r="AK28" i="17"/>
  <c r="AK24" i="17"/>
  <c r="AK32" i="17"/>
  <c r="AJ36" i="17"/>
  <c r="AK16" i="17"/>
  <c r="M38" i="17"/>
  <c r="K17" i="6"/>
  <c r="AK17" i="17"/>
  <c r="AK19" i="17"/>
  <c r="AK31" i="17"/>
  <c r="AK37" i="17"/>
  <c r="AJ23" i="17"/>
  <c r="AJ31" i="17"/>
  <c r="AK22" i="17"/>
  <c r="AK18" i="17"/>
  <c r="AK10" i="17"/>
  <c r="AJ18" i="17"/>
  <c r="AK11" i="17"/>
  <c r="E38" i="17"/>
  <c r="C17" i="6"/>
  <c r="G38" i="17"/>
  <c r="E17" i="6"/>
  <c r="AJ27" i="17"/>
  <c r="O38" i="17"/>
  <c r="M17" i="6"/>
  <c r="AL40" i="18"/>
  <c r="AL8" i="18"/>
  <c r="AK36" i="18"/>
  <c r="AK32" i="18"/>
  <c r="AJ12" i="18"/>
  <c r="AJ39" i="18"/>
  <c r="AJ27" i="18"/>
  <c r="AJ15" i="18"/>
  <c r="AJ26" i="18"/>
  <c r="AJ38" i="18"/>
  <c r="AJ34" i="18"/>
  <c r="AJ30" i="18"/>
  <c r="AK20" i="18"/>
  <c r="AK28" i="18"/>
  <c r="E40" i="18"/>
  <c r="C16" i="6"/>
  <c r="AK15" i="18"/>
  <c r="O40" i="18"/>
  <c r="AK30" i="18"/>
  <c r="AK18" i="18"/>
  <c r="AK14" i="18"/>
  <c r="AJ9" i="18"/>
  <c r="AK21" i="18"/>
  <c r="AK23" i="18"/>
  <c r="AE40" i="18"/>
  <c r="AC16" i="6"/>
  <c r="AJ11" i="18"/>
  <c r="AJ37" i="18"/>
  <c r="AJ29" i="18"/>
  <c r="AK12" i="18"/>
  <c r="AJ14" i="18"/>
  <c r="AJ18" i="18"/>
  <c r="AJ22" i="18"/>
  <c r="AJ28" i="18"/>
  <c r="AJ32" i="18"/>
  <c r="AC40" i="18"/>
  <c r="AA16" i="6"/>
  <c r="AK10" i="18"/>
  <c r="AK19" i="18"/>
  <c r="AK29" i="18"/>
  <c r="AK33" i="18"/>
  <c r="AK22" i="18"/>
  <c r="AJ10" i="18"/>
  <c r="AK35" i="18"/>
  <c r="AK24" i="18"/>
  <c r="AK17" i="18"/>
  <c r="M40" i="18"/>
  <c r="K16" i="6"/>
  <c r="AK25" i="18"/>
  <c r="AK31" i="18"/>
  <c r="AK11" i="18"/>
  <c r="AK26" i="18"/>
  <c r="AK38" i="18"/>
  <c r="AJ21" i="18"/>
  <c r="AJ17" i="18"/>
  <c r="AK37" i="18"/>
  <c r="AK34" i="18"/>
  <c r="AK27" i="18"/>
  <c r="AK16" i="18"/>
  <c r="AK9" i="18"/>
  <c r="AK39" i="18"/>
  <c r="W40" i="18"/>
  <c r="U16" i="6"/>
  <c r="U40" i="18"/>
  <c r="S16" i="6"/>
  <c r="AJ19" i="18"/>
  <c r="AJ23" i="18"/>
  <c r="AJ25" i="18"/>
  <c r="AJ31" i="18"/>
  <c r="AJ35" i="18"/>
  <c r="AJ13" i="18"/>
  <c r="G40" i="18"/>
  <c r="E16" i="6"/>
  <c r="AK18" i="16"/>
  <c r="AI18" i="6"/>
  <c r="AJ18" i="16"/>
  <c r="AH18" i="6"/>
  <c r="AL18" i="16"/>
  <c r="AK38" i="17"/>
  <c r="AI17" i="6"/>
  <c r="AL38" i="17"/>
  <c r="AJ38" i="17"/>
  <c r="AH17" i="6"/>
  <c r="AI16" i="6"/>
  <c r="AH16" i="6"/>
  <c r="AJ28" i="22"/>
  <c r="AJ14" i="22"/>
  <c r="AK9" i="22"/>
  <c r="AJ10" i="22"/>
  <c r="AJ23" i="22"/>
  <c r="AM23" i="22"/>
  <c r="AM8" i="21"/>
  <c r="AK11" i="21"/>
  <c r="M12" i="21"/>
  <c r="K22" i="6"/>
  <c r="U12" i="21"/>
  <c r="S22" i="6"/>
  <c r="AJ9" i="21"/>
  <c r="AJ10" i="21"/>
  <c r="AJ11" i="21"/>
  <c r="AK9" i="21"/>
  <c r="AK12" i="21"/>
  <c r="AC12" i="21"/>
  <c r="AA22" i="6"/>
  <c r="O12" i="21"/>
  <c r="M22" i="6"/>
  <c r="W12" i="21"/>
  <c r="U22" i="6"/>
  <c r="G12" i="21"/>
  <c r="E22" i="6"/>
  <c r="E12" i="21"/>
  <c r="C22" i="6"/>
  <c r="AJ10" i="20"/>
  <c r="AM10" i="20"/>
  <c r="AJ8" i="20"/>
  <c r="AK13" i="20"/>
  <c r="AJ11" i="15"/>
  <c r="AJ10" i="15"/>
  <c r="AJ8" i="15"/>
  <c r="AJ14" i="15"/>
  <c r="AJ16" i="15"/>
  <c r="AJ12" i="15"/>
  <c r="AK8" i="15"/>
  <c r="AK12" i="15"/>
  <c r="AK16" i="15"/>
  <c r="AE18" i="15"/>
  <c r="AC19" i="6"/>
  <c r="AJ13" i="15"/>
  <c r="M18" i="15"/>
  <c r="K19" i="6"/>
  <c r="G18" i="15"/>
  <c r="E19" i="6"/>
  <c r="E18" i="15"/>
  <c r="C19" i="6"/>
  <c r="AJ17" i="15"/>
  <c r="AK10" i="15"/>
  <c r="AL12" i="21"/>
  <c r="AJ12" i="21"/>
  <c r="AH22" i="6"/>
  <c r="AI22" i="6"/>
  <c r="AK18" i="15"/>
  <c r="AJ18" i="15"/>
  <c r="AH19" i="6"/>
  <c r="AI19" i="6"/>
  <c r="AL18" i="15"/>
  <c r="I18" i="15"/>
  <c r="AM17" i="16"/>
  <c r="AM18" i="16"/>
  <c r="AO18" i="16"/>
  <c r="AM15" i="16"/>
  <c r="AM13" i="16"/>
  <c r="AM11" i="16"/>
  <c r="AM9" i="16"/>
  <c r="AM8" i="16"/>
  <c r="I18" i="16"/>
  <c r="AN18" i="16"/>
  <c r="G18" i="6"/>
  <c r="AM33" i="17"/>
  <c r="AM27" i="17"/>
  <c r="AM17" i="17"/>
  <c r="AM11" i="17"/>
  <c r="I38" i="17"/>
  <c r="G17" i="6"/>
  <c r="AM31" i="18"/>
  <c r="AM25" i="18"/>
  <c r="AM15" i="18"/>
  <c r="AM9" i="18"/>
  <c r="AM8" i="18"/>
  <c r="I40" i="18"/>
  <c r="G16" i="6"/>
  <c r="AJ19" i="13"/>
  <c r="AK37" i="13"/>
  <c r="K10" i="6"/>
  <c r="K17" i="8"/>
  <c r="I9" i="6"/>
  <c r="AG38" i="17"/>
  <c r="AE17" i="6"/>
  <c r="AM8" i="15"/>
  <c r="AI38" i="17"/>
  <c r="AG17" i="6"/>
  <c r="AI40" i="18"/>
  <c r="AG16" i="6"/>
  <c r="AM14" i="18"/>
  <c r="Y46" i="11"/>
  <c r="W12" i="6"/>
  <c r="Q14" i="21"/>
  <c r="O22" i="6"/>
  <c r="AM12" i="21"/>
  <c r="AM10" i="21"/>
  <c r="AM8" i="17"/>
  <c r="AM10" i="18"/>
  <c r="Q46" i="11"/>
  <c r="O12" i="6"/>
  <c r="O24" i="6"/>
  <c r="AM21" i="10"/>
  <c r="AL12" i="7"/>
  <c r="AM63" i="19"/>
  <c r="AL67" i="19"/>
  <c r="AM67" i="19"/>
  <c r="AK60" i="19"/>
  <c r="AJ60" i="19"/>
  <c r="AL60" i="19"/>
  <c r="M20" i="6"/>
  <c r="U20" i="6"/>
  <c r="AC20" i="6"/>
  <c r="K20" i="6"/>
  <c r="S20" i="6"/>
  <c r="AA20" i="6"/>
  <c r="C20" i="6"/>
  <c r="E20" i="6"/>
  <c r="AK22" i="6"/>
  <c r="AM38" i="17"/>
  <c r="AM40" i="18"/>
  <c r="AM60" i="19"/>
  <c r="AK17" i="6"/>
  <c r="AK16" i="6"/>
  <c r="AM69" i="19"/>
  <c r="AM65" i="19"/>
  <c r="G23" i="6"/>
  <c r="AL36" i="22"/>
  <c r="AL10" i="22"/>
  <c r="AJ15" i="22"/>
  <c r="AJ11" i="22"/>
  <c r="AJ24" i="22"/>
  <c r="AJ20" i="22"/>
  <c r="AL20" i="22"/>
  <c r="AJ12" i="22"/>
  <c r="AK24" i="22"/>
  <c r="AK20" i="22"/>
  <c r="AK16" i="22"/>
  <c r="AK12" i="22"/>
  <c r="AK26" i="22"/>
  <c r="AK22" i="22"/>
  <c r="AK18" i="22"/>
  <c r="AK10" i="22"/>
  <c r="AK27" i="22"/>
  <c r="AK23" i="22"/>
  <c r="AL23" i="22"/>
  <c r="AK19" i="22"/>
  <c r="AL19" i="22"/>
  <c r="AK15" i="22"/>
  <c r="W29" i="22"/>
  <c r="U23" i="6"/>
  <c r="AE29" i="22"/>
  <c r="AC23" i="6"/>
  <c r="AK21" i="22"/>
  <c r="AL21" i="22"/>
  <c r="AK17" i="22"/>
  <c r="AK13" i="22"/>
  <c r="Y29" i="22"/>
  <c r="W23" i="6"/>
  <c r="W24" i="6"/>
  <c r="AJ8" i="22"/>
  <c r="AJ29" i="22"/>
  <c r="AJ25" i="22"/>
  <c r="AJ21" i="22"/>
  <c r="AJ17" i="22"/>
  <c r="AL17" i="22"/>
  <c r="M29" i="22"/>
  <c r="K23" i="6"/>
  <c r="AJ9" i="22"/>
  <c r="AJ26" i="22"/>
  <c r="AM26" i="22"/>
  <c r="AJ22" i="22"/>
  <c r="AL22" i="22"/>
  <c r="AJ18" i="22"/>
  <c r="AL18" i="22"/>
  <c r="AL28" i="22"/>
  <c r="AL14" i="22"/>
  <c r="AJ16" i="22"/>
  <c r="AL16" i="22"/>
  <c r="AM15" i="22"/>
  <c r="AL15" i="22"/>
  <c r="AM11" i="22"/>
  <c r="AL24" i="22"/>
  <c r="AM24" i="22"/>
  <c r="AL12" i="22"/>
  <c r="AM12" i="22"/>
  <c r="AL25" i="22"/>
  <c r="AM25" i="22"/>
  <c r="AM21" i="22"/>
  <c r="AM17" i="22"/>
  <c r="AL9" i="22"/>
  <c r="AM9" i="22"/>
  <c r="AL26" i="22"/>
  <c r="AM22" i="22"/>
  <c r="AM18" i="22"/>
  <c r="AM16" i="22"/>
  <c r="AL27" i="22"/>
  <c r="AM19" i="22"/>
  <c r="AM28" i="22"/>
  <c r="G29" i="22"/>
  <c r="E23" i="6"/>
  <c r="O29" i="22"/>
  <c r="M23" i="6"/>
  <c r="E29" i="22"/>
  <c r="C23" i="6"/>
  <c r="AC29" i="22"/>
  <c r="AA23" i="6"/>
  <c r="U29" i="22"/>
  <c r="S23" i="6"/>
  <c r="AK11" i="22"/>
  <c r="AL11" i="22"/>
  <c r="AL13" i="22"/>
  <c r="W20" i="20"/>
  <c r="U21" i="6"/>
  <c r="AM8" i="20"/>
  <c r="AJ19" i="20"/>
  <c r="AJ15" i="20"/>
  <c r="AL15" i="20"/>
  <c r="O20" i="20"/>
  <c r="M21" i="6"/>
  <c r="AK16" i="20"/>
  <c r="AK12" i="20"/>
  <c r="AE20" i="20"/>
  <c r="AC21" i="6"/>
  <c r="S20" i="20"/>
  <c r="Q21" i="6"/>
  <c r="Y20" i="20"/>
  <c r="W21" i="6"/>
  <c r="AM18" i="20"/>
  <c r="AL14" i="20"/>
  <c r="AJ17" i="20"/>
  <c r="Q20" i="20"/>
  <c r="O21" i="6"/>
  <c r="AG20" i="20"/>
  <c r="AE21" i="6"/>
  <c r="AE24" i="6"/>
  <c r="I20" i="20"/>
  <c r="K20" i="20"/>
  <c r="I21" i="6"/>
  <c r="E20" i="20"/>
  <c r="C21" i="6"/>
  <c r="AL12" i="20"/>
  <c r="M20" i="20"/>
  <c r="K21" i="6"/>
  <c r="U20" i="20"/>
  <c r="S21" i="6"/>
  <c r="AC20" i="20"/>
  <c r="AA21" i="6"/>
  <c r="AK8" i="20"/>
  <c r="AK20" i="20"/>
  <c r="AI21" i="6"/>
  <c r="AL11" i="20"/>
  <c r="AM11" i="20"/>
  <c r="AL19" i="20"/>
  <c r="AM19" i="20"/>
  <c r="AL17" i="20"/>
  <c r="AM17" i="20"/>
  <c r="AL16" i="20"/>
  <c r="AM16" i="20"/>
  <c r="AM9" i="20"/>
  <c r="AL9" i="20"/>
  <c r="AM12" i="20"/>
  <c r="AL18" i="20"/>
  <c r="AL10" i="20"/>
  <c r="AL13" i="20"/>
  <c r="AM14" i="20"/>
  <c r="G20" i="20"/>
  <c r="E21" i="6"/>
  <c r="AL22" i="14"/>
  <c r="AM22" i="14"/>
  <c r="AL27" i="14"/>
  <c r="AM39" i="14"/>
  <c r="AM37" i="14"/>
  <c r="E41" i="14"/>
  <c r="C15" i="6"/>
  <c r="AL29" i="14"/>
  <c r="AK31" i="14"/>
  <c r="AL31" i="14"/>
  <c r="AK35" i="14"/>
  <c r="AL37" i="14"/>
  <c r="AK39" i="14"/>
  <c r="AE41" i="14"/>
  <c r="AC15" i="6"/>
  <c r="AM23" i="14"/>
  <c r="K41" i="14"/>
  <c r="I15" i="6"/>
  <c r="AJ13" i="14"/>
  <c r="AK12" i="14"/>
  <c r="AK16" i="14"/>
  <c r="AK20" i="14"/>
  <c r="AL17" i="14"/>
  <c r="AK8" i="14"/>
  <c r="AL8" i="14"/>
  <c r="AJ40" i="14"/>
  <c r="AM40" i="14"/>
  <c r="AJ36" i="14"/>
  <c r="AJ24" i="14"/>
  <c r="AJ20" i="14"/>
  <c r="AL20" i="14"/>
  <c r="AJ16" i="14"/>
  <c r="AJ9" i="14"/>
  <c r="AM14" i="14"/>
  <c r="S41" i="14"/>
  <c r="Q15" i="6"/>
  <c r="AM34" i="14"/>
  <c r="AA41" i="14"/>
  <c r="Y15" i="6"/>
  <c r="AM17" i="14"/>
  <c r="AM19" i="14"/>
  <c r="AM29" i="14"/>
  <c r="AK18" i="6"/>
  <c r="K15" i="7"/>
  <c r="I8" i="6"/>
  <c r="I15" i="7"/>
  <c r="Q41" i="14"/>
  <c r="AK8" i="13"/>
  <c r="AJ37" i="13"/>
  <c r="AJ15" i="13"/>
  <c r="AM15" i="13"/>
  <c r="AK20" i="13"/>
  <c r="AL20" i="13"/>
  <c r="AK26" i="13"/>
  <c r="U14" i="6"/>
  <c r="AK13" i="13"/>
  <c r="AL13" i="13"/>
  <c r="AC14" i="6"/>
  <c r="AL8" i="13"/>
  <c r="AJ36" i="13"/>
  <c r="AJ18" i="13"/>
  <c r="AM18" i="13"/>
  <c r="AJ14" i="13"/>
  <c r="AK31" i="13"/>
  <c r="AK27" i="13"/>
  <c r="AL27" i="13"/>
  <c r="AK23" i="13"/>
  <c r="AL23" i="13"/>
  <c r="AA14" i="6"/>
  <c r="AM8" i="13"/>
  <c r="AJ35" i="13"/>
  <c r="AL35" i="13"/>
  <c r="AJ17" i="13"/>
  <c r="AM17" i="13"/>
  <c r="AE13" i="6"/>
  <c r="AL11" i="12"/>
  <c r="AK41" i="12"/>
  <c r="AI13" i="6"/>
  <c r="AL8" i="12"/>
  <c r="AL39" i="12"/>
  <c r="AM39" i="12"/>
  <c r="AM27" i="12"/>
  <c r="AL27" i="12"/>
  <c r="AL23" i="12"/>
  <c r="AM23" i="12"/>
  <c r="AL19" i="12"/>
  <c r="AM19" i="12"/>
  <c r="AM15" i="12"/>
  <c r="AL15" i="12"/>
  <c r="AJ41" i="12"/>
  <c r="AL35" i="12"/>
  <c r="G13" i="6"/>
  <c r="AM8" i="12"/>
  <c r="AM41" i="12"/>
  <c r="AM11" i="12"/>
  <c r="AM30" i="12"/>
  <c r="AM35" i="12"/>
  <c r="AL26" i="12"/>
  <c r="G41" i="12"/>
  <c r="E13" i="6"/>
  <c r="AL46" i="11"/>
  <c r="AF12" i="6"/>
  <c r="AK48" i="11"/>
  <c r="AG49" i="11"/>
  <c r="AH12" i="6"/>
  <c r="AL11" i="11"/>
  <c r="AM16" i="10"/>
  <c r="AL16" i="10"/>
  <c r="AL12" i="10"/>
  <c r="AM12" i="10"/>
  <c r="AL13" i="10"/>
  <c r="AM13" i="10"/>
  <c r="AM17" i="10"/>
  <c r="AL17" i="10"/>
  <c r="AM10" i="10"/>
  <c r="AL10" i="10"/>
  <c r="AM14" i="10"/>
  <c r="AL14" i="10"/>
  <c r="AM18" i="10"/>
  <c r="AL18" i="10"/>
  <c r="AM22" i="10"/>
  <c r="AL22" i="10"/>
  <c r="AK23" i="10"/>
  <c r="AI11" i="6"/>
  <c r="E23" i="10"/>
  <c r="C11" i="6"/>
  <c r="AJ8" i="10"/>
  <c r="O23" i="10"/>
  <c r="M11" i="6"/>
  <c r="AJ9" i="10"/>
  <c r="AM14" i="9"/>
  <c r="AL14" i="9"/>
  <c r="AM10" i="9"/>
  <c r="AL10" i="9"/>
  <c r="AL13" i="9"/>
  <c r="AM13" i="9"/>
  <c r="AM9" i="9"/>
  <c r="AL9" i="9"/>
  <c r="AL16" i="9"/>
  <c r="AM16" i="9"/>
  <c r="AL12" i="9"/>
  <c r="AM12" i="9"/>
  <c r="AL15" i="9"/>
  <c r="AM15" i="9"/>
  <c r="AM11" i="9"/>
  <c r="AL11" i="9"/>
  <c r="W17" i="9"/>
  <c r="AJ8" i="9"/>
  <c r="O17" i="9"/>
  <c r="O9" i="6"/>
  <c r="AA9" i="6"/>
  <c r="AA10" i="6"/>
  <c r="AM13" i="8"/>
  <c r="AL13" i="8"/>
  <c r="S10" i="6"/>
  <c r="S9" i="6"/>
  <c r="AM11" i="8"/>
  <c r="AL11" i="8"/>
  <c r="AJ17" i="8"/>
  <c r="AL8" i="8"/>
  <c r="AM8" i="8"/>
  <c r="AL14" i="8"/>
  <c r="AM14" i="8"/>
  <c r="AC9" i="6"/>
  <c r="AC10" i="6"/>
  <c r="J22" i="8"/>
  <c r="G9" i="6"/>
  <c r="AM16" i="8"/>
  <c r="AL16" i="8"/>
  <c r="AM9" i="8"/>
  <c r="AL9" i="8"/>
  <c r="U9" i="6"/>
  <c r="U10" i="6"/>
  <c r="U24" i="6"/>
  <c r="AK9" i="8"/>
  <c r="AK17" i="8"/>
  <c r="AI9" i="6"/>
  <c r="AL12" i="8"/>
  <c r="AL15" i="8"/>
  <c r="AM10" i="8"/>
  <c r="J24" i="6"/>
  <c r="AK15" i="7"/>
  <c r="AI8" i="6"/>
  <c r="AL8" i="7"/>
  <c r="AL13" i="7"/>
  <c r="AL10" i="7"/>
  <c r="AJ15" i="7"/>
  <c r="AL14" i="7"/>
  <c r="E15" i="7"/>
  <c r="C8" i="6"/>
  <c r="AD8" i="6"/>
  <c r="AL20" i="7"/>
  <c r="V24" i="6"/>
  <c r="Y24" i="6"/>
  <c r="AM13" i="14"/>
  <c r="AL13" i="14"/>
  <c r="AM9" i="14"/>
  <c r="G15" i="6"/>
  <c r="AL33" i="14"/>
  <c r="AL19" i="14"/>
  <c r="AL40" i="14"/>
  <c r="AM36" i="14"/>
  <c r="AL36" i="14"/>
  <c r="AM24" i="14"/>
  <c r="AL24" i="14"/>
  <c r="AM20" i="14"/>
  <c r="AM16" i="14"/>
  <c r="AL16" i="14"/>
  <c r="AL39" i="14"/>
  <c r="AL25" i="14"/>
  <c r="AL18" i="14"/>
  <c r="AL11" i="14"/>
  <c r="D24" i="6"/>
  <c r="AL21" i="14"/>
  <c r="AM27" i="14"/>
  <c r="AM28" i="14"/>
  <c r="AM31" i="14"/>
  <c r="G41" i="14"/>
  <c r="E15" i="6"/>
  <c r="X24" i="6"/>
  <c r="AL32" i="14"/>
  <c r="AL12" i="14"/>
  <c r="AM18" i="14"/>
  <c r="AM15" i="14"/>
  <c r="AF15" i="6"/>
  <c r="AF24" i="6"/>
  <c r="AF27" i="6"/>
  <c r="AM33" i="14"/>
  <c r="AM8" i="14"/>
  <c r="AM26" i="14"/>
  <c r="AK9" i="14"/>
  <c r="AL9" i="14"/>
  <c r="R24" i="6"/>
  <c r="AL35" i="14"/>
  <c r="AM30" i="14"/>
  <c r="AM10" i="14"/>
  <c r="AM38" i="14"/>
  <c r="Z24" i="6"/>
  <c r="AB24" i="6"/>
  <c r="B24" i="6"/>
  <c r="T24" i="6"/>
  <c r="L24" i="6"/>
  <c r="AG24" i="6"/>
  <c r="AM36" i="13"/>
  <c r="AK30" i="13"/>
  <c r="AK35" i="13"/>
  <c r="G14" i="6"/>
  <c r="O14" i="6"/>
  <c r="AJ11" i="13"/>
  <c r="AM11" i="13"/>
  <c r="AK22" i="13"/>
  <c r="AJ33" i="13"/>
  <c r="AK28" i="13"/>
  <c r="AJ22" i="13"/>
  <c r="AL22" i="13"/>
  <c r="AJ24" i="13"/>
  <c r="AM24" i="13"/>
  <c r="AK16" i="13"/>
  <c r="AJ9" i="13"/>
  <c r="AJ38" i="13"/>
  <c r="AK34" i="13"/>
  <c r="AL34" i="13"/>
  <c r="AK24" i="13"/>
  <c r="AK11" i="13"/>
  <c r="AJ23" i="13"/>
  <c r="AM23" i="13"/>
  <c r="AJ25" i="13"/>
  <c r="AM25" i="13"/>
  <c r="AJ29" i="13"/>
  <c r="AJ12" i="13"/>
  <c r="AD14" i="6"/>
  <c r="Q14" i="6"/>
  <c r="AL24" i="13"/>
  <c r="AL19" i="13"/>
  <c r="AK9" i="13"/>
  <c r="M14" i="6"/>
  <c r="AM22" i="13"/>
  <c r="AM32" i="13"/>
  <c r="AL32" i="13"/>
  <c r="AL31" i="13"/>
  <c r="AM27" i="13"/>
  <c r="AJ30" i="13"/>
  <c r="AJ26" i="13"/>
  <c r="AL16" i="13"/>
  <c r="C14" i="6"/>
  <c r="S14" i="6"/>
  <c r="S24" i="6"/>
  <c r="AL33" i="13"/>
  <c r="I14" i="6"/>
  <c r="AM35" i="13"/>
  <c r="AJ28" i="13"/>
  <c r="AM21" i="13"/>
  <c r="AM14" i="13"/>
  <c r="AL14" i="13"/>
  <c r="AK18" i="13"/>
  <c r="AL18" i="13"/>
  <c r="AK10" i="13"/>
  <c r="AL25" i="13"/>
  <c r="AM29" i="13"/>
  <c r="AL29" i="13"/>
  <c r="AM12" i="13"/>
  <c r="AM19" i="13"/>
  <c r="AM20" i="13"/>
  <c r="AL37" i="13"/>
  <c r="AM37" i="13"/>
  <c r="AJ10" i="13"/>
  <c r="AK12" i="13"/>
  <c r="AL12" i="13"/>
  <c r="AK36" i="13"/>
  <c r="AL36" i="13"/>
  <c r="E14" i="6"/>
  <c r="AL8" i="22"/>
  <c r="AL29" i="22"/>
  <c r="K24" i="6"/>
  <c r="AM8" i="22"/>
  <c r="AM20" i="22"/>
  <c r="M24" i="6"/>
  <c r="AN29" i="22"/>
  <c r="AH23" i="6"/>
  <c r="AM29" i="22"/>
  <c r="AA24" i="6"/>
  <c r="AK29" i="22"/>
  <c r="AI23" i="6"/>
  <c r="AJ20" i="20"/>
  <c r="AM15" i="20"/>
  <c r="AM20" i="20"/>
  <c r="AL8" i="20"/>
  <c r="AL20" i="20"/>
  <c r="C24" i="6"/>
  <c r="G21" i="6"/>
  <c r="E24" i="6"/>
  <c r="AL41" i="14"/>
  <c r="AJ41" i="14"/>
  <c r="AC24" i="6"/>
  <c r="G8" i="6"/>
  <c r="AN15" i="7"/>
  <c r="O15" i="6"/>
  <c r="AN41" i="14"/>
  <c r="AL17" i="13"/>
  <c r="AL11" i="13"/>
  <c r="AL38" i="13"/>
  <c r="AK38" i="13"/>
  <c r="AL15" i="13"/>
  <c r="AK13" i="6"/>
  <c r="AH13" i="6"/>
  <c r="AL41" i="12"/>
  <c r="AJ12" i="6"/>
  <c r="AK50" i="11"/>
  <c r="AM8" i="10"/>
  <c r="AL8" i="10"/>
  <c r="AL23" i="10"/>
  <c r="AJ23" i="10"/>
  <c r="AM9" i="10"/>
  <c r="AL9" i="10"/>
  <c r="AM8" i="9"/>
  <c r="AM17" i="9"/>
  <c r="AK10" i="6"/>
  <c r="AL8" i="9"/>
  <c r="AL17" i="9"/>
  <c r="AJ17" i="9"/>
  <c r="AH9" i="6"/>
  <c r="AL19" i="8"/>
  <c r="AM17" i="8"/>
  <c r="AL17" i="8"/>
  <c r="AD24" i="6"/>
  <c r="AE27" i="6"/>
  <c r="AH8" i="6"/>
  <c r="AL17" i="7"/>
  <c r="AL15" i="7"/>
  <c r="AJ8" i="6"/>
  <c r="AJ15" i="6"/>
  <c r="AK41" i="14"/>
  <c r="AI15" i="6"/>
  <c r="AH15" i="6"/>
  <c r="AM41" i="14"/>
  <c r="AO41" i="14"/>
  <c r="AM33" i="13"/>
  <c r="AM9" i="13"/>
  <c r="AM38" i="13"/>
  <c r="AI14" i="6"/>
  <c r="AL9" i="13"/>
  <c r="AL28" i="13"/>
  <c r="AM28" i="13"/>
  <c r="AM26" i="13"/>
  <c r="AL26" i="13"/>
  <c r="AM30" i="13"/>
  <c r="AL30" i="13"/>
  <c r="AM10" i="13"/>
  <c r="AL10" i="13"/>
  <c r="AJ23" i="6"/>
  <c r="AL34" i="22"/>
  <c r="AL32" i="22"/>
  <c r="AO29" i="22"/>
  <c r="AK23" i="6"/>
  <c r="AK21" i="6"/>
  <c r="AH21" i="6"/>
  <c r="AN20" i="20"/>
  <c r="AO20" i="20"/>
  <c r="AJ21" i="6"/>
  <c r="AI24" i="6"/>
  <c r="AJ13" i="6"/>
  <c r="AJ11" i="6"/>
  <c r="AK25" i="10"/>
  <c r="AK27" i="10"/>
  <c r="AH11" i="6"/>
  <c r="AM23" i="10"/>
  <c r="AH10" i="6"/>
  <c r="AL19" i="9"/>
  <c r="AL21" i="9"/>
  <c r="AJ10" i="6"/>
  <c r="AJ9" i="6"/>
  <c r="AL21" i="8"/>
  <c r="AK9" i="6"/>
  <c r="AK15" i="6"/>
  <c r="AH14" i="6"/>
  <c r="AH24" i="6"/>
  <c r="AJ27" i="6"/>
  <c r="AK11" i="6"/>
  <c r="AJ14" i="6"/>
  <c r="AJ24" i="6"/>
  <c r="AK14" i="6"/>
  <c r="AJ29" i="6"/>
  <c r="AN18" i="15"/>
  <c r="AM10" i="15"/>
  <c r="AM18" i="15"/>
  <c r="AO18" i="15"/>
  <c r="G19" i="6"/>
  <c r="AK19" i="6"/>
  <c r="I24" i="6"/>
  <c r="H24" i="6"/>
  <c r="AK8" i="6"/>
  <c r="AK24" i="6" s="1"/>
  <c r="AO15" i="7"/>
  <c r="F24" i="6"/>
  <c r="I46" i="11"/>
  <c r="I48" i="11"/>
  <c r="G12" i="6"/>
  <c r="G24" i="6"/>
  <c r="AN46" i="11"/>
  <c r="AM28" i="11"/>
  <c r="AM46" i="11"/>
  <c r="AK12" i="6"/>
  <c r="AL24" i="6"/>
  <c r="AO46" i="11"/>
  <c r="AM24" i="6" l="1"/>
</calcChain>
</file>

<file path=xl/sharedStrings.xml><?xml version="1.0" encoding="utf-8"?>
<sst xmlns="http://schemas.openxmlformats.org/spreadsheetml/2006/main" count="2020" uniqueCount="890">
  <si>
    <t>02206</t>
  </si>
  <si>
    <t>SIERRA GORDA</t>
  </si>
  <si>
    <t>06214</t>
  </si>
  <si>
    <t>06309</t>
  </si>
  <si>
    <t>PUMANQUE</t>
  </si>
  <si>
    <t>11104</t>
  </si>
  <si>
    <t>GUAITECAS</t>
  </si>
  <si>
    <t>12302</t>
  </si>
  <si>
    <t>PRIMAVERA</t>
  </si>
  <si>
    <t>01101</t>
  </si>
  <si>
    <t>15101</t>
  </si>
  <si>
    <t>ARICA</t>
  </si>
  <si>
    <t>01106</t>
  </si>
  <si>
    <t>15102</t>
  </si>
  <si>
    <t>CAMARONES</t>
  </si>
  <si>
    <t>01201</t>
  </si>
  <si>
    <t>IQUIQUE</t>
  </si>
  <si>
    <t>01203</t>
  </si>
  <si>
    <t>01405</t>
  </si>
  <si>
    <t>PICA</t>
  </si>
  <si>
    <t>01204</t>
  </si>
  <si>
    <t>01401</t>
  </si>
  <si>
    <t>POZO ALMONTE</t>
  </si>
  <si>
    <t>01206</t>
  </si>
  <si>
    <t>01404</t>
  </si>
  <si>
    <t>HUARA</t>
  </si>
  <si>
    <t>01208</t>
  </si>
  <si>
    <t>01402</t>
  </si>
  <si>
    <t>CAMIÑA</t>
  </si>
  <si>
    <t>01210</t>
  </si>
  <si>
    <t>01403</t>
  </si>
  <si>
    <t>COLCHANE</t>
  </si>
  <si>
    <t>01211</t>
  </si>
  <si>
    <t>01107</t>
  </si>
  <si>
    <t>ALTO HOSPICIO</t>
  </si>
  <si>
    <t>01301</t>
  </si>
  <si>
    <t>15201</t>
  </si>
  <si>
    <t>PUTRE</t>
  </si>
  <si>
    <t>01302</t>
  </si>
  <si>
    <t>15202</t>
  </si>
  <si>
    <t>GENERAL LAGOS</t>
  </si>
  <si>
    <t>02101</t>
  </si>
  <si>
    <t>02301</t>
  </si>
  <si>
    <t>TOCOPILLA</t>
  </si>
  <si>
    <t>02103</t>
  </si>
  <si>
    <t>02302</t>
  </si>
  <si>
    <t>MARÍA ELENA</t>
  </si>
  <si>
    <t>02201</t>
  </si>
  <si>
    <t>ANTOFAGASTA</t>
  </si>
  <si>
    <t>02202</t>
  </si>
  <si>
    <t>02104</t>
  </si>
  <si>
    <t>TALTAL</t>
  </si>
  <si>
    <t>02203</t>
  </si>
  <si>
    <t>02102</t>
  </si>
  <si>
    <t>MEJILLONES</t>
  </si>
  <si>
    <t>CALAMA</t>
  </si>
  <si>
    <t>OLLAGUE</t>
  </si>
  <si>
    <t>02303</t>
  </si>
  <si>
    <t>SAN PEDRO DE ATACAMA</t>
  </si>
  <si>
    <t>03101</t>
  </si>
  <si>
    <t>03201</t>
  </si>
  <si>
    <t>CHAÑARAL</t>
  </si>
  <si>
    <t>03102</t>
  </si>
  <si>
    <t>03202</t>
  </si>
  <si>
    <t>DIEGO DE ALMAGRO</t>
  </si>
  <si>
    <t>COPIAPÓ</t>
  </si>
  <si>
    <t>CALDERA</t>
  </si>
  <si>
    <t>03203</t>
  </si>
  <si>
    <t>03103</t>
  </si>
  <si>
    <t>TIERRA AMARILLA</t>
  </si>
  <si>
    <t>03301</t>
  </si>
  <si>
    <t>VALLENAR</t>
  </si>
  <si>
    <t>03302</t>
  </si>
  <si>
    <t>03303</t>
  </si>
  <si>
    <t>FREIRINA</t>
  </si>
  <si>
    <t>03304</t>
  </si>
  <si>
    <t>HUASCO</t>
  </si>
  <si>
    <t>ALTO DEL CARMEN</t>
  </si>
  <si>
    <t>04101</t>
  </si>
  <si>
    <t>LA SERENA</t>
  </si>
  <si>
    <t>04102</t>
  </si>
  <si>
    <t>04104</t>
  </si>
  <si>
    <t>LA HIGUERA</t>
  </si>
  <si>
    <t>04103</t>
  </si>
  <si>
    <t>COQUIMBO</t>
  </si>
  <si>
    <t>ANDACOLLO</t>
  </si>
  <si>
    <t>04105</t>
  </si>
  <si>
    <t>04106</t>
  </si>
  <si>
    <t>VICUÑA</t>
  </si>
  <si>
    <t>PAIHUANO</t>
  </si>
  <si>
    <t>04201</t>
  </si>
  <si>
    <t>04301</t>
  </si>
  <si>
    <t>OVALLE</t>
  </si>
  <si>
    <t>04203</t>
  </si>
  <si>
    <t>04303</t>
  </si>
  <si>
    <t>MONTE PATRIA</t>
  </si>
  <si>
    <t>04204</t>
  </si>
  <si>
    <t>04304</t>
  </si>
  <si>
    <t>PUNITAQUI</t>
  </si>
  <si>
    <t>04205</t>
  </si>
  <si>
    <t>04302</t>
  </si>
  <si>
    <t>COMBARBALÁ</t>
  </si>
  <si>
    <t>04206</t>
  </si>
  <si>
    <t>04305</t>
  </si>
  <si>
    <t>RÍO HURTADO</t>
  </si>
  <si>
    <t>ILLAPEL</t>
  </si>
  <si>
    <t>SALAMANCA</t>
  </si>
  <si>
    <t>LOS VILOS</t>
  </si>
  <si>
    <t>04202</t>
  </si>
  <si>
    <t>CANELA</t>
  </si>
  <si>
    <t>05101</t>
  </si>
  <si>
    <t>05201</t>
  </si>
  <si>
    <t>ISLA DE PASCUA</t>
  </si>
  <si>
    <t>05401</t>
  </si>
  <si>
    <t>LA LIGUA</t>
  </si>
  <si>
    <t>05202</t>
  </si>
  <si>
    <t>05404</t>
  </si>
  <si>
    <t>PETORCA</t>
  </si>
  <si>
    <t>05203</t>
  </si>
  <si>
    <t>05402</t>
  </si>
  <si>
    <t>CABILDO</t>
  </si>
  <si>
    <t>05204</t>
  </si>
  <si>
    <t>05405</t>
  </si>
  <si>
    <t>ZAPALLAR</t>
  </si>
  <si>
    <t>05205</t>
  </si>
  <si>
    <t>05403</t>
  </si>
  <si>
    <t>PAPUDO</t>
  </si>
  <si>
    <t>05301</t>
  </si>
  <si>
    <t>VALPARAÍSO</t>
  </si>
  <si>
    <t>05302</t>
  </si>
  <si>
    <t>05109</t>
  </si>
  <si>
    <t>VIÑA DEL MAR</t>
  </si>
  <si>
    <t>05303</t>
  </si>
  <si>
    <t>VILLA ALEMANA</t>
  </si>
  <si>
    <t>05304</t>
  </si>
  <si>
    <t>QUILPUÉ</t>
  </si>
  <si>
    <t>05305</t>
  </si>
  <si>
    <t>05102</t>
  </si>
  <si>
    <t>CASABLANCA</t>
  </si>
  <si>
    <t>05306</t>
  </si>
  <si>
    <t>05107</t>
  </si>
  <si>
    <t>QUINTERO</t>
  </si>
  <si>
    <t>05307</t>
  </si>
  <si>
    <t>05105</t>
  </si>
  <si>
    <t>PUCHUNCAVÍ</t>
  </si>
  <si>
    <t>05308</t>
  </si>
  <si>
    <t>05104</t>
  </si>
  <si>
    <t>JUAN FERNÁNDEZ</t>
  </si>
  <si>
    <t>05309</t>
  </si>
  <si>
    <t>05103</t>
  </si>
  <si>
    <t>CONCÓN</t>
  </si>
  <si>
    <t>05601</t>
  </si>
  <si>
    <t>SAN ANTONIO</t>
  </si>
  <si>
    <t>05606</t>
  </si>
  <si>
    <t>SANTO DOMINGO</t>
  </si>
  <si>
    <t>05603</t>
  </si>
  <si>
    <t>CARTAGENA</t>
  </si>
  <si>
    <t>05605</t>
  </si>
  <si>
    <t>EL TABO</t>
  </si>
  <si>
    <t>05604</t>
  </si>
  <si>
    <t>EL QUISCO</t>
  </si>
  <si>
    <t>05406</t>
  </si>
  <si>
    <t>05602</t>
  </si>
  <si>
    <t>ALGARROBO</t>
  </si>
  <si>
    <t>05501</t>
  </si>
  <si>
    <t>QUILLOTA</t>
  </si>
  <si>
    <t>05502</t>
  </si>
  <si>
    <t>05506</t>
  </si>
  <si>
    <t>NOGALES</t>
  </si>
  <si>
    <t>05503</t>
  </si>
  <si>
    <t>HIJUELAS</t>
  </si>
  <si>
    <t>05504</t>
  </si>
  <si>
    <t>LA CALERA</t>
  </si>
  <si>
    <t>05505</t>
  </si>
  <si>
    <t>LA CRUZ</t>
  </si>
  <si>
    <t>LIMACHE</t>
  </si>
  <si>
    <t>05507</t>
  </si>
  <si>
    <t>OLMUÉ</t>
  </si>
  <si>
    <t>05701</t>
  </si>
  <si>
    <t>SAN FELIPE</t>
  </si>
  <si>
    <t>05704</t>
  </si>
  <si>
    <t>PANQUEHUE</t>
  </si>
  <si>
    <t>05702</t>
  </si>
  <si>
    <t>CATEMU</t>
  </si>
  <si>
    <t>05705</t>
  </si>
  <si>
    <t>PUTAENDO</t>
  </si>
  <si>
    <t>05706</t>
  </si>
  <si>
    <t>SANTA MARÍA</t>
  </si>
  <si>
    <t>05703</t>
  </si>
  <si>
    <t>LLAY LLAY</t>
  </si>
  <si>
    <t>LOS ANDES</t>
  </si>
  <si>
    <t>CALLE LARGA</t>
  </si>
  <si>
    <t>SAN ESTEBAN</t>
  </si>
  <si>
    <t>RINCONADA</t>
  </si>
  <si>
    <t>06101</t>
  </si>
  <si>
    <t>RANCAGUA</t>
  </si>
  <si>
    <t>06102</t>
  </si>
  <si>
    <t>06108</t>
  </si>
  <si>
    <t>MACHALÍ</t>
  </si>
  <si>
    <t>06103</t>
  </si>
  <si>
    <t>06106</t>
  </si>
  <si>
    <t>GRANEROS</t>
  </si>
  <si>
    <t>06104</t>
  </si>
  <si>
    <t>06110</t>
  </si>
  <si>
    <t>MOSTAZAL</t>
  </si>
  <si>
    <t>06105</t>
  </si>
  <si>
    <t>DOÑIHUE</t>
  </si>
  <si>
    <t>COLTAUCO</t>
  </si>
  <si>
    <t>06107</t>
  </si>
  <si>
    <t>CODEGUA</t>
  </si>
  <si>
    <t>06112</t>
  </si>
  <si>
    <t>PEUMO</t>
  </si>
  <si>
    <t>06109</t>
  </si>
  <si>
    <t>LAS CABRAS</t>
  </si>
  <si>
    <t>06117</t>
  </si>
  <si>
    <t>SAN VICENTE</t>
  </si>
  <si>
    <t>06111</t>
  </si>
  <si>
    <t>06113</t>
  </si>
  <si>
    <t>PICHIDEGUA</t>
  </si>
  <si>
    <t>06115</t>
  </si>
  <si>
    <t>RENGO</t>
  </si>
  <si>
    <t>06116</t>
  </si>
  <si>
    <t>REQUINOA</t>
  </si>
  <si>
    <t>06114</t>
  </si>
  <si>
    <t>OLIVAR</t>
  </si>
  <si>
    <t>MALLOA</t>
  </si>
  <si>
    <t>COINCO</t>
  </si>
  <si>
    <t>QUINTA DE TILCOCO</t>
  </si>
  <si>
    <t>06201</t>
  </si>
  <si>
    <t>06301</t>
  </si>
  <si>
    <t>SAN FERNANDO</t>
  </si>
  <si>
    <t>06202</t>
  </si>
  <si>
    <t>06303</t>
  </si>
  <si>
    <t>CHIMBARONGO</t>
  </si>
  <si>
    <t>06203</t>
  </si>
  <si>
    <t>06305</t>
  </si>
  <si>
    <t>NANCAGUA</t>
  </si>
  <si>
    <t>06204</t>
  </si>
  <si>
    <t>06308</t>
  </si>
  <si>
    <t>PLACILLA</t>
  </si>
  <si>
    <t>06205</t>
  </si>
  <si>
    <t>06310</t>
  </si>
  <si>
    <t>SANTA CRUZ</t>
  </si>
  <si>
    <t>06206</t>
  </si>
  <si>
    <t>06304</t>
  </si>
  <si>
    <t>LOLOL</t>
  </si>
  <si>
    <t>06207</t>
  </si>
  <si>
    <t>06306</t>
  </si>
  <si>
    <t>PALMILLA</t>
  </si>
  <si>
    <t>06208</t>
  </si>
  <si>
    <t>06307</t>
  </si>
  <si>
    <t>PERALILLO</t>
  </si>
  <si>
    <t>06209</t>
  </si>
  <si>
    <t>06302</t>
  </si>
  <si>
    <t>CHÉPICA</t>
  </si>
  <si>
    <t>PICHILEMU</t>
  </si>
  <si>
    <t>NAVIDAD</t>
  </si>
  <si>
    <t>LITUECHE</t>
  </si>
  <si>
    <t>LA ESTRELLA</t>
  </si>
  <si>
    <t>MARCHIHUE</t>
  </si>
  <si>
    <t>PAREDONES</t>
  </si>
  <si>
    <t>07101</t>
  </si>
  <si>
    <t>07301</t>
  </si>
  <si>
    <t>CURICÓ</t>
  </si>
  <si>
    <t>07102</t>
  </si>
  <si>
    <t>07103</t>
  </si>
  <si>
    <t>07306</t>
  </si>
  <si>
    <t>ROMERAL</t>
  </si>
  <si>
    <t>07104</t>
  </si>
  <si>
    <t>07305</t>
  </si>
  <si>
    <t>RAUCO</t>
  </si>
  <si>
    <t>07105</t>
  </si>
  <si>
    <t>07303</t>
  </si>
  <si>
    <t>LICANTÉN</t>
  </si>
  <si>
    <t>07106</t>
  </si>
  <si>
    <t>07309</t>
  </si>
  <si>
    <t>VICHUQUÉN</t>
  </si>
  <si>
    <t>07107</t>
  </si>
  <si>
    <t>07302</t>
  </si>
  <si>
    <t>HUALAÑÉ</t>
  </si>
  <si>
    <t>07108</t>
  </si>
  <si>
    <t>07304</t>
  </si>
  <si>
    <t>MOLINA</t>
  </si>
  <si>
    <t>07109</t>
  </si>
  <si>
    <t>07307</t>
  </si>
  <si>
    <t>SAGRADA FAMILIA</t>
  </si>
  <si>
    <t>07201</t>
  </si>
  <si>
    <t>TALCA</t>
  </si>
  <si>
    <t>07202</t>
  </si>
  <si>
    <t>SAN CLEMENTE</t>
  </si>
  <si>
    <t>07203</t>
  </si>
  <si>
    <t>PELARCO</t>
  </si>
  <si>
    <t>07204</t>
  </si>
  <si>
    <t>RÍO CLARO</t>
  </si>
  <si>
    <t>07205</t>
  </si>
  <si>
    <t>PENCAHUE</t>
  </si>
  <si>
    <t>07206</t>
  </si>
  <si>
    <t>MAULE</t>
  </si>
  <si>
    <t>07207</t>
  </si>
  <si>
    <t>CUREPTO</t>
  </si>
  <si>
    <t>07208</t>
  </si>
  <si>
    <t>CONSTITUCIÓN</t>
  </si>
  <si>
    <t>07209</t>
  </si>
  <si>
    <t>EMPEDRADO</t>
  </si>
  <si>
    <t>07210</t>
  </si>
  <si>
    <t>07110</t>
  </si>
  <si>
    <t>SAN RAFAEL</t>
  </si>
  <si>
    <t>07401</t>
  </si>
  <si>
    <t>LINARES</t>
  </si>
  <si>
    <t>07408</t>
  </si>
  <si>
    <t>YERBAS BUENAS</t>
  </si>
  <si>
    <t>07402</t>
  </si>
  <si>
    <t>COLBÚN</t>
  </si>
  <si>
    <t>07403</t>
  </si>
  <si>
    <t>LONGAVÍ</t>
  </si>
  <si>
    <t>07404</t>
  </si>
  <si>
    <t>PARRAL</t>
  </si>
  <si>
    <t>07405</t>
  </si>
  <si>
    <t>RETIRO</t>
  </si>
  <si>
    <t>07407</t>
  </si>
  <si>
    <t>VILLA ALEGRE</t>
  </si>
  <si>
    <t>07310</t>
  </si>
  <si>
    <t>07406</t>
  </si>
  <si>
    <t>SAN JAVIER</t>
  </si>
  <si>
    <t>CAUQUENES</t>
  </si>
  <si>
    <t>PELLUHUE</t>
  </si>
  <si>
    <t>CHANCO</t>
  </si>
  <si>
    <t>08101</t>
  </si>
  <si>
    <t>08401</t>
  </si>
  <si>
    <t>CHILLÁN</t>
  </si>
  <si>
    <t>08102</t>
  </si>
  <si>
    <t>08411</t>
  </si>
  <si>
    <t>PINTO</t>
  </si>
  <si>
    <t>08103</t>
  </si>
  <si>
    <t>08405</t>
  </si>
  <si>
    <t>COIHUECO</t>
  </si>
  <si>
    <t>08104</t>
  </si>
  <si>
    <t>08414</t>
  </si>
  <si>
    <t>QUIRIHUE</t>
  </si>
  <si>
    <t>08105</t>
  </si>
  <si>
    <t>08408</t>
  </si>
  <si>
    <t>NINHUE</t>
  </si>
  <si>
    <t>08106</t>
  </si>
  <si>
    <t>08412</t>
  </si>
  <si>
    <t>PORTEZUELO</t>
  </si>
  <si>
    <t>08107</t>
  </si>
  <si>
    <t>08403</t>
  </si>
  <si>
    <t>COBQUECURA</t>
  </si>
  <si>
    <t>08108</t>
  </si>
  <si>
    <t>08109</t>
  </si>
  <si>
    <t>SAN CARLOS</t>
  </si>
  <si>
    <t>08110</t>
  </si>
  <si>
    <t>08409</t>
  </si>
  <si>
    <t>ÑIQUÉN</t>
  </si>
  <si>
    <t>08111</t>
  </si>
  <si>
    <t>SAN FABIÁN</t>
  </si>
  <si>
    <t>08112</t>
  </si>
  <si>
    <t>SAN NICOLÁS</t>
  </si>
  <si>
    <t>08113</t>
  </si>
  <si>
    <t>08402</t>
  </si>
  <si>
    <t>BULNES</t>
  </si>
  <si>
    <t>08114</t>
  </si>
  <si>
    <t>SAN IGNACIO</t>
  </si>
  <si>
    <t>08115</t>
  </si>
  <si>
    <t>08413</t>
  </si>
  <si>
    <t>QUILLÓN</t>
  </si>
  <si>
    <t>08116</t>
  </si>
  <si>
    <t>YUNGAY</t>
  </si>
  <si>
    <t>08117</t>
  </si>
  <si>
    <t>08410</t>
  </si>
  <si>
    <t>PEMUCO</t>
  </si>
  <si>
    <t>08118</t>
  </si>
  <si>
    <t>08407</t>
  </si>
  <si>
    <t>EL CARMEN</t>
  </si>
  <si>
    <t>08119</t>
  </si>
  <si>
    <t>RANQUIL</t>
  </si>
  <si>
    <t>08120</t>
  </si>
  <si>
    <t>08404</t>
  </si>
  <si>
    <t>COELEMU</t>
  </si>
  <si>
    <t>08121</t>
  </si>
  <si>
    <t>08406</t>
  </si>
  <si>
    <t>CHILLÁN VIEJO</t>
  </si>
  <si>
    <t>08201</t>
  </si>
  <si>
    <t>CONCEPCIÓN</t>
  </si>
  <si>
    <t>08202</t>
  </si>
  <si>
    <t>PENCO</t>
  </si>
  <si>
    <t>08203</t>
  </si>
  <si>
    <t>HUALQUI</t>
  </si>
  <si>
    <t>08204</t>
  </si>
  <si>
    <t>FLORIDA</t>
  </si>
  <si>
    <t>08205</t>
  </si>
  <si>
    <t>TOMÉ</t>
  </si>
  <si>
    <t>08206</t>
  </si>
  <si>
    <t>TALCAHUANO</t>
  </si>
  <si>
    <t>08207</t>
  </si>
  <si>
    <t>CORONEL</t>
  </si>
  <si>
    <t>08209</t>
  </si>
  <si>
    <t>SANTA JUANA</t>
  </si>
  <si>
    <t>08210</t>
  </si>
  <si>
    <t>SAN PEDRO DE LA PAZ</t>
  </si>
  <si>
    <t>08211</t>
  </si>
  <si>
    <t>CHIGUAYANTE</t>
  </si>
  <si>
    <t>08212</t>
  </si>
  <si>
    <t>HUALPÉN</t>
  </si>
  <si>
    <t>08301</t>
  </si>
  <si>
    <t>ARAUCO</t>
  </si>
  <si>
    <t>08302</t>
  </si>
  <si>
    <t>CURANILAHUE</t>
  </si>
  <si>
    <t>08303</t>
  </si>
  <si>
    <t>LEBU</t>
  </si>
  <si>
    <t>08304</t>
  </si>
  <si>
    <t>LOS ALAMOS</t>
  </si>
  <si>
    <t>08305</t>
  </si>
  <si>
    <t>CAÑETE</t>
  </si>
  <si>
    <t>08306</t>
  </si>
  <si>
    <t>CONTULMO</t>
  </si>
  <si>
    <t>LOS ANGELES</t>
  </si>
  <si>
    <t>08311</t>
  </si>
  <si>
    <t>SANTA BÁRBARA</t>
  </si>
  <si>
    <t>LAJA</t>
  </si>
  <si>
    <t>08309</t>
  </si>
  <si>
    <t>QUILLECO</t>
  </si>
  <si>
    <t>NACIMIENTO</t>
  </si>
  <si>
    <t>08307</t>
  </si>
  <si>
    <t>NEGRETE</t>
  </si>
  <si>
    <t>MULCHÉN</t>
  </si>
  <si>
    <t>08308</t>
  </si>
  <si>
    <t>QUILACO</t>
  </si>
  <si>
    <t>08313</t>
  </si>
  <si>
    <t>YUMBEL</t>
  </si>
  <si>
    <t>CABRERO</t>
  </si>
  <si>
    <t>08310</t>
  </si>
  <si>
    <t>SAN ROSENDO</t>
  </si>
  <si>
    <t>08312</t>
  </si>
  <si>
    <t>TUCAPEL</t>
  </si>
  <si>
    <t>ANTUCO</t>
  </si>
  <si>
    <t>08314</t>
  </si>
  <si>
    <t>ALTO BIOBÍO</t>
  </si>
  <si>
    <t>09101</t>
  </si>
  <si>
    <t>09201</t>
  </si>
  <si>
    <t>ANGOL</t>
  </si>
  <si>
    <t>09102</t>
  </si>
  <si>
    <t>09208</t>
  </si>
  <si>
    <t>PURÉN</t>
  </si>
  <si>
    <t>09103</t>
  </si>
  <si>
    <t>09206</t>
  </si>
  <si>
    <t>LOS SAUCES</t>
  </si>
  <si>
    <t>09104</t>
  </si>
  <si>
    <t>09209</t>
  </si>
  <si>
    <t>RENAICO</t>
  </si>
  <si>
    <t>09105</t>
  </si>
  <si>
    <t>09202</t>
  </si>
  <si>
    <t>COLLIPULLI</t>
  </si>
  <si>
    <t>09106</t>
  </si>
  <si>
    <t>09204</t>
  </si>
  <si>
    <t>ERCILLA</t>
  </si>
  <si>
    <t>09107</t>
  </si>
  <si>
    <t>09210</t>
  </si>
  <si>
    <t>TRAIGUÉN</t>
  </si>
  <si>
    <t>09108</t>
  </si>
  <si>
    <t>09207</t>
  </si>
  <si>
    <t>LUMACO</t>
  </si>
  <si>
    <t>09109</t>
  </si>
  <si>
    <t>09211</t>
  </si>
  <si>
    <t>VICTORIA</t>
  </si>
  <si>
    <t>09110</t>
  </si>
  <si>
    <t>09203</t>
  </si>
  <si>
    <t>CURACAUTÍN</t>
  </si>
  <si>
    <t>09111</t>
  </si>
  <si>
    <t>09205</t>
  </si>
  <si>
    <t>LONQUIMAY</t>
  </si>
  <si>
    <t>TEMUCO</t>
  </si>
  <si>
    <t>09119</t>
  </si>
  <si>
    <t>VILCÚN</t>
  </si>
  <si>
    <t>FREIRE</t>
  </si>
  <si>
    <t>CUNCO</t>
  </si>
  <si>
    <t>LAUTARO</t>
  </si>
  <si>
    <t>09113</t>
  </si>
  <si>
    <t>PERQUENCO</t>
  </si>
  <si>
    <t>GALVARINO</t>
  </si>
  <si>
    <t>NUEVA IMPERIAL</t>
  </si>
  <si>
    <t>CARAHUE</t>
  </si>
  <si>
    <t>09116</t>
  </si>
  <si>
    <t>SAAVEDRA</t>
  </si>
  <si>
    <t>09114</t>
  </si>
  <si>
    <t>PITRUFQUÉN</t>
  </si>
  <si>
    <t>09212</t>
  </si>
  <si>
    <t>GORBEA</t>
  </si>
  <si>
    <t>09213</t>
  </si>
  <si>
    <t>09118</t>
  </si>
  <si>
    <t>TOLTÉN</t>
  </si>
  <si>
    <t>09214</t>
  </si>
  <si>
    <t>LONCOCHE</t>
  </si>
  <si>
    <t>09215</t>
  </si>
  <si>
    <t>09120</t>
  </si>
  <si>
    <t>VILLARRICA</t>
  </si>
  <si>
    <t>09216</t>
  </si>
  <si>
    <t>09115</t>
  </si>
  <si>
    <t>PUCÓN</t>
  </si>
  <si>
    <t>09217</t>
  </si>
  <si>
    <t>MELIPEUCO</t>
  </si>
  <si>
    <t>09218</t>
  </si>
  <si>
    <t>CURARREHUE</t>
  </si>
  <si>
    <t>09219</t>
  </si>
  <si>
    <t>09117</t>
  </si>
  <si>
    <t>TEODORO SCHMIDT</t>
  </si>
  <si>
    <t>09220</t>
  </si>
  <si>
    <t>09112</t>
  </si>
  <si>
    <t>PADRE LAS CASAS</t>
  </si>
  <si>
    <t>09221</t>
  </si>
  <si>
    <t>09121</t>
  </si>
  <si>
    <t>CHOLCHOL</t>
  </si>
  <si>
    <t>10101</t>
  </si>
  <si>
    <t>14101</t>
  </si>
  <si>
    <t>VALDIVIA</t>
  </si>
  <si>
    <t>10102</t>
  </si>
  <si>
    <t>14106</t>
  </si>
  <si>
    <t>MARIQUINA</t>
  </si>
  <si>
    <t>10103</t>
  </si>
  <si>
    <t>14103</t>
  </si>
  <si>
    <t>LANCO</t>
  </si>
  <si>
    <t>10104</t>
  </si>
  <si>
    <t>14104</t>
  </si>
  <si>
    <t>LOS LAGOS</t>
  </si>
  <si>
    <t>10105</t>
  </si>
  <si>
    <t>14202</t>
  </si>
  <si>
    <t>FUTRONO</t>
  </si>
  <si>
    <t>10106</t>
  </si>
  <si>
    <t>14102</t>
  </si>
  <si>
    <t>CORRAL</t>
  </si>
  <si>
    <t>10107</t>
  </si>
  <si>
    <t>14105</t>
  </si>
  <si>
    <t>MÁFIL</t>
  </si>
  <si>
    <t>10108</t>
  </si>
  <si>
    <t>14108</t>
  </si>
  <si>
    <t>PANGUIPULLI</t>
  </si>
  <si>
    <t>10109</t>
  </si>
  <si>
    <t>14201</t>
  </si>
  <si>
    <t>LA UNIÓN</t>
  </si>
  <si>
    <t>10110</t>
  </si>
  <si>
    <t>14107</t>
  </si>
  <si>
    <t>PAILLACO</t>
  </si>
  <si>
    <t>10111</t>
  </si>
  <si>
    <t>14204</t>
  </si>
  <si>
    <t>RÍO BUENO</t>
  </si>
  <si>
    <t>10112</t>
  </si>
  <si>
    <t>14203</t>
  </si>
  <si>
    <t>LAGO RANCO</t>
  </si>
  <si>
    <t>10201</t>
  </si>
  <si>
    <t>10301</t>
  </si>
  <si>
    <t>OSORNO</t>
  </si>
  <si>
    <t>10202</t>
  </si>
  <si>
    <t>10307</t>
  </si>
  <si>
    <t>SAN PABLO</t>
  </si>
  <si>
    <t>10203</t>
  </si>
  <si>
    <t>10302</t>
  </si>
  <si>
    <t>PUERTO OCTAY</t>
  </si>
  <si>
    <t>10204</t>
  </si>
  <si>
    <t>10304</t>
  </si>
  <si>
    <t>PUYEHUE</t>
  </si>
  <si>
    <t>10205</t>
  </si>
  <si>
    <t>10305</t>
  </si>
  <si>
    <t>RÍO NEGRO</t>
  </si>
  <si>
    <t>10206</t>
  </si>
  <si>
    <t>10303</t>
  </si>
  <si>
    <t>PURRANQUE</t>
  </si>
  <si>
    <t>10207</t>
  </si>
  <si>
    <t>10306</t>
  </si>
  <si>
    <t>SAN JUAN DE LA COSTA</t>
  </si>
  <si>
    <t>PUERTO MONTT</t>
  </si>
  <si>
    <t>COCHAMÓ</t>
  </si>
  <si>
    <t>PUERTO VARAS</t>
  </si>
  <si>
    <t>FRESIA</t>
  </si>
  <si>
    <t>FRUTILLAR</t>
  </si>
  <si>
    <t>LLANQUIHUE</t>
  </si>
  <si>
    <t>MAULLÍN</t>
  </si>
  <si>
    <t>10308</t>
  </si>
  <si>
    <t>LOS MUERMOS</t>
  </si>
  <si>
    <t>10309</t>
  </si>
  <si>
    <t>CALBUCO</t>
  </si>
  <si>
    <t>10401</t>
  </si>
  <si>
    <t>CASTRO</t>
  </si>
  <si>
    <t>10402</t>
  </si>
  <si>
    <t>CHONCHI</t>
  </si>
  <si>
    <t>10403</t>
  </si>
  <si>
    <t>QUEILÉN</t>
  </si>
  <si>
    <t>10404</t>
  </si>
  <si>
    <t>10208</t>
  </si>
  <si>
    <t>QUELLÓN</t>
  </si>
  <si>
    <t>10405</t>
  </si>
  <si>
    <t>PUQUELDÓN</t>
  </si>
  <si>
    <t>10406</t>
  </si>
  <si>
    <t>ANCUD</t>
  </si>
  <si>
    <t>10407</t>
  </si>
  <si>
    <t>10209</t>
  </si>
  <si>
    <t>QUEMCHI</t>
  </si>
  <si>
    <t>10408</t>
  </si>
  <si>
    <t>DALCAHUE</t>
  </si>
  <si>
    <t>10410</t>
  </si>
  <si>
    <t>CURACO DE VÉLEZ</t>
  </si>
  <si>
    <t>10415</t>
  </si>
  <si>
    <t>10210</t>
  </si>
  <si>
    <t>QUINCHAO</t>
  </si>
  <si>
    <t>10501</t>
  </si>
  <si>
    <t>CHAITÉN</t>
  </si>
  <si>
    <t>10502</t>
  </si>
  <si>
    <t>HUALAIHUE</t>
  </si>
  <si>
    <t>10503</t>
  </si>
  <si>
    <t>FUTALEUFÚ</t>
  </si>
  <si>
    <t>10504</t>
  </si>
  <si>
    <t>PALENA</t>
  </si>
  <si>
    <t>11101</t>
  </si>
  <si>
    <t>11201</t>
  </si>
  <si>
    <t>AISÉN</t>
  </si>
  <si>
    <t>11102</t>
  </si>
  <si>
    <t>11202</t>
  </si>
  <si>
    <t>CISNES</t>
  </si>
  <si>
    <t>11401</t>
  </si>
  <si>
    <t>CHILE CHICO</t>
  </si>
  <si>
    <t>11203</t>
  </si>
  <si>
    <t>11402</t>
  </si>
  <si>
    <t>RÍO IBÁÑEZ</t>
  </si>
  <si>
    <t>11301</t>
  </si>
  <si>
    <t>COCHRANE</t>
  </si>
  <si>
    <t>11302</t>
  </si>
  <si>
    <t>OHIGGINS</t>
  </si>
  <si>
    <t>11303</t>
  </si>
  <si>
    <t>TORTEL</t>
  </si>
  <si>
    <t>COIHAIQUE</t>
  </si>
  <si>
    <t>LAGO VERDE</t>
  </si>
  <si>
    <t>12101</t>
  </si>
  <si>
    <t>12401</t>
  </si>
  <si>
    <t>NATALES</t>
  </si>
  <si>
    <t>12103</t>
  </si>
  <si>
    <t>12402</t>
  </si>
  <si>
    <t>TORRES DEL PAINE</t>
  </si>
  <si>
    <t>12202</t>
  </si>
  <si>
    <t>RÍO VERDE</t>
  </si>
  <si>
    <t>12204</t>
  </si>
  <si>
    <t>12104</t>
  </si>
  <si>
    <t>SAN GREGORIO</t>
  </si>
  <si>
    <t>12205</t>
  </si>
  <si>
    <t>PUNTA ARENAS</t>
  </si>
  <si>
    <t>12206</t>
  </si>
  <si>
    <t>12102</t>
  </si>
  <si>
    <t>LAGUNA BLANCA</t>
  </si>
  <si>
    <t>12301</t>
  </si>
  <si>
    <t>PORVENIR</t>
  </si>
  <si>
    <t>12304</t>
  </si>
  <si>
    <t>12303</t>
  </si>
  <si>
    <t>TIMAUKEL</t>
  </si>
  <si>
    <t>12201</t>
  </si>
  <si>
    <t>CABO DE HORNOS</t>
  </si>
  <si>
    <t>13101</t>
  </si>
  <si>
    <t>SANTIAGO</t>
  </si>
  <si>
    <t>13103</t>
  </si>
  <si>
    <t>13123</t>
  </si>
  <si>
    <t>PROVIDENCIA</t>
  </si>
  <si>
    <t>13105</t>
  </si>
  <si>
    <t>13120</t>
  </si>
  <si>
    <t>ÑUÑOA</t>
  </si>
  <si>
    <t>13106</t>
  </si>
  <si>
    <t>13130</t>
  </si>
  <si>
    <t>SAN MIGUEL</t>
  </si>
  <si>
    <t>13107</t>
  </si>
  <si>
    <t>13126</t>
  </si>
  <si>
    <t>QUINTA NORMAL</t>
  </si>
  <si>
    <t>13108</t>
  </si>
  <si>
    <t>13114</t>
  </si>
  <si>
    <t>LAS CONDES</t>
  </si>
  <si>
    <t>13109</t>
  </si>
  <si>
    <t>13119</t>
  </si>
  <si>
    <t>MAIPÚ</t>
  </si>
  <si>
    <t>13110</t>
  </si>
  <si>
    <t>LA CISTERNA</t>
  </si>
  <si>
    <t>13111</t>
  </si>
  <si>
    <t>13124</t>
  </si>
  <si>
    <t>PUDAHUEL</t>
  </si>
  <si>
    <t>13113</t>
  </si>
  <si>
    <t>13128</t>
  </si>
  <si>
    <t>RENCA</t>
  </si>
  <si>
    <t>13125</t>
  </si>
  <si>
    <t>QUILICURA</t>
  </si>
  <si>
    <t>13127</t>
  </si>
  <si>
    <t>13104</t>
  </si>
  <si>
    <t>CONCHALÍ</t>
  </si>
  <si>
    <t>LA FLORIDA</t>
  </si>
  <si>
    <t>13131</t>
  </si>
  <si>
    <t>LA GRANJA</t>
  </si>
  <si>
    <t>13132</t>
  </si>
  <si>
    <t>LA REINA</t>
  </si>
  <si>
    <t>13151</t>
  </si>
  <si>
    <t>13118</t>
  </si>
  <si>
    <t>MACUL</t>
  </si>
  <si>
    <t>13152</t>
  </si>
  <si>
    <t>13122</t>
  </si>
  <si>
    <t>PEÑALOLÉN</t>
  </si>
  <si>
    <t>13153</t>
  </si>
  <si>
    <t>SAN RAMÓN</t>
  </si>
  <si>
    <t>13154</t>
  </si>
  <si>
    <t>13112</t>
  </si>
  <si>
    <t>LA PINTANA</t>
  </si>
  <si>
    <t>13155</t>
  </si>
  <si>
    <t>13117</t>
  </si>
  <si>
    <t>LO PRADO</t>
  </si>
  <si>
    <t>13156</t>
  </si>
  <si>
    <t>CERRO NAVIA</t>
  </si>
  <si>
    <t>13157</t>
  </si>
  <si>
    <t>ESTACIÓN CENTRAL</t>
  </si>
  <si>
    <t>13158</t>
  </si>
  <si>
    <t>HUECHURABA</t>
  </si>
  <si>
    <t>13159</t>
  </si>
  <si>
    <t>RECOLETA</t>
  </si>
  <si>
    <t>13160</t>
  </si>
  <si>
    <t>VITACURA</t>
  </si>
  <si>
    <t>13161</t>
  </si>
  <si>
    <t>13115</t>
  </si>
  <si>
    <t>LO BARNECHEA</t>
  </si>
  <si>
    <t>13162</t>
  </si>
  <si>
    <t>13121</t>
  </si>
  <si>
    <t>PEDRO AGUIRRE CERDA</t>
  </si>
  <si>
    <t>13163</t>
  </si>
  <si>
    <t>13129</t>
  </si>
  <si>
    <t>SAN JOAQUÍN</t>
  </si>
  <si>
    <t>13164</t>
  </si>
  <si>
    <t>13116</t>
  </si>
  <si>
    <t>LO ESPEJO</t>
  </si>
  <si>
    <t>13165</t>
  </si>
  <si>
    <t>EL BOSQUE</t>
  </si>
  <si>
    <t>13166</t>
  </si>
  <si>
    <t>13102</t>
  </si>
  <si>
    <t>CERRILLOS</t>
  </si>
  <si>
    <t>13167</t>
  </si>
  <si>
    <t>INDEPENDENCIA</t>
  </si>
  <si>
    <t>13201</t>
  </si>
  <si>
    <t>13301</t>
  </si>
  <si>
    <t>COLINA</t>
  </si>
  <si>
    <t>13202</t>
  </si>
  <si>
    <t>13302</t>
  </si>
  <si>
    <t>LAMPA</t>
  </si>
  <si>
    <t>13203</t>
  </si>
  <si>
    <t>13303</t>
  </si>
  <si>
    <t>TIL TIL</t>
  </si>
  <si>
    <t>PUENTE ALTO</t>
  </si>
  <si>
    <t>PIRQUE</t>
  </si>
  <si>
    <t>SAN JOSÉ DE MAIPO</t>
  </si>
  <si>
    <t>13401</t>
  </si>
  <si>
    <t>SAN BERNARDO</t>
  </si>
  <si>
    <t>13402</t>
  </si>
  <si>
    <t>13403</t>
  </si>
  <si>
    <t>CALERA DE TANGO</t>
  </si>
  <si>
    <t>BUIN</t>
  </si>
  <si>
    <t>13404</t>
  </si>
  <si>
    <t>PAINE</t>
  </si>
  <si>
    <t>13501</t>
  </si>
  <si>
    <t>13601</t>
  </si>
  <si>
    <t>TALAGANTE</t>
  </si>
  <si>
    <t>13502</t>
  </si>
  <si>
    <t>13603</t>
  </si>
  <si>
    <t>ISLA DE MAIPO</t>
  </si>
  <si>
    <t>13503</t>
  </si>
  <si>
    <t>13602</t>
  </si>
  <si>
    <t>EL MONTE</t>
  </si>
  <si>
    <t>13504</t>
  </si>
  <si>
    <t>13605</t>
  </si>
  <si>
    <t>PEÑAFLOR</t>
  </si>
  <si>
    <t>13505</t>
  </si>
  <si>
    <t>13604</t>
  </si>
  <si>
    <t>PADRE HURTADO</t>
  </si>
  <si>
    <t>MELIPILLA</t>
  </si>
  <si>
    <t>MARÍA PINTO</t>
  </si>
  <si>
    <t>CURACAVÍ</t>
  </si>
  <si>
    <t>SAN PEDRO</t>
  </si>
  <si>
    <t>ALHUÉ</t>
  </si>
  <si>
    <t>08208</t>
  </si>
  <si>
    <t>LOTA</t>
  </si>
  <si>
    <t>TIRUA</t>
  </si>
  <si>
    <t>Nº Hijos Benef. Bono Adicional</t>
  </si>
  <si>
    <t>Monto ($) Bono Escolar</t>
  </si>
  <si>
    <t>Monto ($) Bono Adicional</t>
  </si>
  <si>
    <t>Codigo CONARA</t>
  </si>
  <si>
    <t>Codigo Presidencial</t>
  </si>
  <si>
    <t>Comuna</t>
  </si>
  <si>
    <t>Total Bono Adicional ($)</t>
  </si>
  <si>
    <t>Total Bono Escolar ($)</t>
  </si>
  <si>
    <t>TOTALES</t>
  </si>
  <si>
    <t>REGIÓN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</si>
  <si>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</si>
  <si>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</si>
  <si>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</si>
  <si>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</si>
  <si>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</si>
  <si>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</si>
  <si>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</si>
  <si>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</si>
  <si>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</si>
  <si>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</si>
  <si>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</si>
  <si>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</si>
  <si>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METROP</t>
  </si>
  <si>
    <t>NACIONAL</t>
  </si>
  <si>
    <t>REGION METROPOLITANA</t>
  </si>
  <si>
    <t>Nº hijos Benf. Bono Adicional</t>
  </si>
  <si>
    <t>Nº Hijos Benef. Bono Escolar</t>
  </si>
  <si>
    <t>05804</t>
  </si>
  <si>
    <t>05801</t>
  </si>
  <si>
    <t>05802</t>
  </si>
  <si>
    <t>05803</t>
  </si>
  <si>
    <t>TREGUACO</t>
  </si>
  <si>
    <t>XIV</t>
  </si>
  <si>
    <t>XV</t>
  </si>
  <si>
    <t>XVI</t>
  </si>
  <si>
    <t>16101</t>
  </si>
  <si>
    <t>16106</t>
  </si>
  <si>
    <t>16302</t>
  </si>
  <si>
    <t>16201</t>
  </si>
  <si>
    <t>16204</t>
  </si>
  <si>
    <t>16205</t>
  </si>
  <si>
    <t>16202</t>
  </si>
  <si>
    <t>16207</t>
  </si>
  <si>
    <t>16301</t>
  </si>
  <si>
    <t>16303</t>
  </si>
  <si>
    <t>16304</t>
  </si>
  <si>
    <t>16305</t>
  </si>
  <si>
    <t>16102</t>
  </si>
  <si>
    <t>16108</t>
  </si>
  <si>
    <t>16107</t>
  </si>
  <si>
    <t>16109</t>
  </si>
  <si>
    <t>16105</t>
  </si>
  <si>
    <t>16104</t>
  </si>
  <si>
    <t>16206</t>
  </si>
  <si>
    <t>16203</t>
  </si>
  <si>
    <t>16103</t>
  </si>
  <si>
    <t>REGION DE ARICA Y PARINACOTA</t>
  </si>
  <si>
    <t>REGION DE ÑUBLE</t>
  </si>
  <si>
    <t>REGION DE LOS RIOS</t>
  </si>
  <si>
    <t>REGION TARAPACA</t>
  </si>
  <si>
    <t>REGION ANTOFAGASTA</t>
  </si>
  <si>
    <t>REGION COQUIMBO</t>
  </si>
  <si>
    <t>REGION VALPARAISO</t>
  </si>
  <si>
    <t>REGION O'HIGGINS</t>
  </si>
  <si>
    <t>REGION MAULE</t>
  </si>
  <si>
    <t>REGION BIOBIO</t>
  </si>
  <si>
    <t>REGION MAGALLANES</t>
  </si>
  <si>
    <t>REGION DE LA ARAUCANIA</t>
  </si>
  <si>
    <t>REGION DE LOS LAGOS</t>
  </si>
  <si>
    <t>REGION DE AYSEN</t>
  </si>
  <si>
    <t>LEY Nº 21.306, ART. 13º Y 14º</t>
  </si>
  <si>
    <t>bono adicional ley 2020</t>
  </si>
  <si>
    <t>bono escolar ley 2020</t>
  </si>
  <si>
    <t>1RA. CUOTA TRANSFERIDA EL 26 DE MARZO</t>
  </si>
  <si>
    <t>REZAGADOS</t>
  </si>
  <si>
    <t>TOTAL 2DA. CUOTA + REZAGADOS</t>
  </si>
  <si>
    <t>Total 1ra. Cuota B. Escolar y Bono Adicional transferida el 26.MAR.2021</t>
  </si>
  <si>
    <t>2DA. CUOTA BONO DE ESCOLARIDAD Y REZAGADOS</t>
  </si>
  <si>
    <t>TOTAL PAGADO EN MARZO</t>
  </si>
  <si>
    <t>BONO DE ESCOLARIDAD Y BONO ADICIONAL AL BONO DE ESCOLARIDAD</t>
  </si>
  <si>
    <t>TENO</t>
  </si>
  <si>
    <t>E D U C A C I O N</t>
  </si>
  <si>
    <t>S A L U D</t>
  </si>
  <si>
    <t xml:space="preserve">C E M E N T E R I O </t>
  </si>
  <si>
    <t xml:space="preserve">A T E N C I O N   M E N O R E S </t>
  </si>
  <si>
    <t>REPUBLICA DE CHILE</t>
  </si>
  <si>
    <t>MINISTERIO DE HACIENDA</t>
  </si>
  <si>
    <t>DIRECCION DE PRESUPUESTOS</t>
  </si>
  <si>
    <t>Sector:</t>
  </si>
  <si>
    <t>DESCENTRALIZACIÓN</t>
  </si>
  <si>
    <t>Analista:</t>
  </si>
  <si>
    <t xml:space="preserve">REPROGRAMACIONES Y/O ANTICIPOS </t>
  </si>
  <si>
    <t xml:space="preserve">         TIPO DE AUTORIZACIÓN</t>
  </si>
  <si>
    <t>FECHA DE</t>
  </si>
  <si>
    <t>SERVICIO</t>
  </si>
  <si>
    <t>AUTORIZACION</t>
  </si>
  <si>
    <t>ANTICIPO</t>
  </si>
  <si>
    <t>REPROGRAMACION</t>
  </si>
  <si>
    <t>Municipalidades: Servicios Traspasados</t>
  </si>
  <si>
    <t>(Ley N°21.306 art. 13° y 14°)</t>
  </si>
  <si>
    <t>MONTO</t>
  </si>
  <si>
    <t>CONCEPTO</t>
  </si>
  <si>
    <t>FECHA</t>
  </si>
  <si>
    <t>$</t>
  </si>
  <si>
    <t>RESTO</t>
  </si>
  <si>
    <t>DE PAGO</t>
  </si>
  <si>
    <t>x</t>
  </si>
  <si>
    <t>EDUARDO RÍOS</t>
  </si>
  <si>
    <t>Jefe:</t>
  </si>
  <si>
    <t>LUIS RIQUELME</t>
  </si>
  <si>
    <t>JUNIO</t>
  </si>
  <si>
    <t xml:space="preserve">      REGISTRO: 0960 EE</t>
  </si>
  <si>
    <t>Nota: Corresponde al pago de la 2a cuota del Bono de Escolaridad (Art. 13) y rezagados de la 1era cuota y Bono Adicional  (Art. 14), ley nº21.306.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</si>
</sst>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&lt;36526]dd\-mmm\-yy;dd\-mmm\-yyyy"/>
    <numFmt numFmtId="165" formatCode="#,##0_ ;[Red]\-#,##0\ "/>
  </numFmts>
  <fonts count="26" x14ac:knownFonts="1">
    <font>
      <sz val="10"/>
      <name val="Arial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7" fillId="0" borderId="0" applyNumberFormat="0" applyFill="0" applyBorder="0" applyAlignment="0" applyProtection="0"/>
  </cellStyleXfs>
  <cellXfs count="275">
    <xf numFmtId="0" fontId="0" fillId="0" borderId="0" xfId="0"/>
    <xf numFmtId="0" fontId="2" fillId="0" borderId="1" xfId="0" applyFont="1" applyFill="1" applyBorder="1" applyAlignment="1"/>
    <xf numFmtId="0" fontId="2" fillId="0" borderId="2" xfId="0" applyFont="1" applyFill="1" applyBorder="1" applyAlignment="1"/>
    <xf numFmtId="3" fontId="0" fillId="0" borderId="1" xfId="0" applyNumberFormat="1" applyBorder="1"/>
    <xf numFmtId="0" fontId="2" fillId="0" borderId="3" xfId="0" applyFont="1" applyFill="1" applyBorder="1" applyAlignment="1"/>
    <xf numFmtId="0" fontId="6" fillId="0" borderId="4" xfId="0" applyFont="1" applyFill="1" applyBorder="1" applyAlignment="1"/>
    <xf numFmtId="3" fontId="0" fillId="0" borderId="3" xfId="0" applyNumberFormat="1" applyBorder="1"/>
    <xf numFmtId="0" fontId="2" fillId="0" borderId="5" xfId="0" applyFont="1" applyFill="1" applyBorder="1" applyAlignment="1"/>
    <xf numFmtId="0" fontId="2" fillId="0" borderId="6" xfId="0" applyFont="1" applyFill="1" applyBorder="1" applyAlignment="1"/>
    <xf numFmtId="0" fontId="6" fillId="0" borderId="7" xfId="0" applyFont="1" applyFill="1" applyBorder="1" applyAlignment="1"/>
    <xf numFmtId="0" fontId="6" fillId="0" borderId="8" xfId="0" applyFont="1" applyFill="1" applyBorder="1" applyAlignment="1"/>
    <xf numFmtId="0" fontId="2" fillId="0" borderId="9" xfId="0" applyFont="1" applyFill="1" applyBorder="1" applyAlignment="1"/>
    <xf numFmtId="0" fontId="6" fillId="0" borderId="10" xfId="0" applyFont="1" applyFill="1" applyBorder="1" applyAlignment="1"/>
    <xf numFmtId="3" fontId="0" fillId="0" borderId="9" xfId="0" applyNumberFormat="1" applyBorder="1"/>
    <xf numFmtId="3" fontId="0" fillId="0" borderId="2" xfId="0" applyNumberFormat="1" applyBorder="1"/>
    <xf numFmtId="3" fontId="0" fillId="0" borderId="2" xfId="0" applyNumberFormat="1" applyFill="1" applyBorder="1"/>
    <xf numFmtId="0" fontId="6" fillId="0" borderId="11" xfId="0" applyFont="1" applyFill="1" applyBorder="1" applyAlignment="1"/>
    <xf numFmtId="3" fontId="0" fillId="0" borderId="10" xfId="0" applyNumberFormat="1" applyFill="1" applyBorder="1"/>
    <xf numFmtId="0" fontId="6" fillId="0" borderId="12" xfId="0" applyFont="1" applyFill="1" applyBorder="1" applyAlignment="1"/>
    <xf numFmtId="0" fontId="2" fillId="0" borderId="13" xfId="0" applyFont="1" applyFill="1" applyBorder="1" applyAlignment="1"/>
    <xf numFmtId="0" fontId="2" fillId="0" borderId="14" xfId="0" applyFont="1" applyFill="1" applyBorder="1" applyAlignment="1"/>
    <xf numFmtId="0" fontId="6" fillId="0" borderId="15" xfId="0" applyFont="1" applyFill="1" applyBorder="1" applyAlignment="1"/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3" fontId="0" fillId="0" borderId="20" xfId="0" applyNumberFormat="1" applyBorder="1"/>
    <xf numFmtId="3" fontId="11" fillId="0" borderId="21" xfId="0" applyNumberFormat="1" applyFont="1" applyBorder="1"/>
    <xf numFmtId="0" fontId="10" fillId="0" borderId="0" xfId="1" applyNumberFormat="1" applyFont="1" applyFill="1" applyBorder="1" applyAlignment="1"/>
    <xf numFmtId="3" fontId="11" fillId="0" borderId="22" xfId="0" applyNumberFormat="1" applyFont="1" applyBorder="1"/>
    <xf numFmtId="3" fontId="0" fillId="0" borderId="10" xfId="0" applyNumberFormat="1" applyBorder="1"/>
    <xf numFmtId="3" fontId="11" fillId="0" borderId="19" xfId="0" applyNumberFormat="1" applyFont="1" applyBorder="1"/>
    <xf numFmtId="3" fontId="11" fillId="0" borderId="23" xfId="0" applyNumberFormat="1" applyFont="1" applyBorder="1"/>
    <xf numFmtId="3" fontId="11" fillId="0" borderId="24" xfId="0" applyNumberFormat="1" applyFont="1" applyBorder="1"/>
    <xf numFmtId="3" fontId="11" fillId="0" borderId="21" xfId="0" applyNumberFormat="1" applyFont="1" applyFill="1" applyBorder="1"/>
    <xf numFmtId="3" fontId="0" fillId="0" borderId="0" xfId="0" applyNumberFormat="1"/>
    <xf numFmtId="0" fontId="0" fillId="0" borderId="0" xfId="0" applyFill="1"/>
    <xf numFmtId="3" fontId="0" fillId="0" borderId="9" xfId="0" applyNumberFormat="1" applyFill="1" applyBorder="1"/>
    <xf numFmtId="3" fontId="0" fillId="0" borderId="3" xfId="0" applyNumberFormat="1" applyFill="1" applyBorder="1"/>
    <xf numFmtId="3" fontId="0" fillId="0" borderId="1" xfId="0" applyNumberFormat="1" applyFill="1" applyBorder="1"/>
    <xf numFmtId="3" fontId="0" fillId="0" borderId="6" xfId="0" applyNumberFormat="1" applyFill="1" applyBorder="1"/>
    <xf numFmtId="0" fontId="7" fillId="0" borderId="0" xfId="0" applyFont="1" applyFill="1" applyAlignment="1">
      <alignment horizontal="center"/>
    </xf>
    <xf numFmtId="3" fontId="11" fillId="0" borderId="22" xfId="0" applyNumberFormat="1" applyFont="1" applyFill="1" applyBorder="1"/>
    <xf numFmtId="0" fontId="0" fillId="2" borderId="0" xfId="0" applyFill="1"/>
    <xf numFmtId="3" fontId="0" fillId="0" borderId="0" xfId="0" applyNumberFormat="1" applyFill="1"/>
    <xf numFmtId="3" fontId="0" fillId="0" borderId="25" xfId="0" applyNumberFormat="1" applyFill="1" applyBorder="1"/>
    <xf numFmtId="3" fontId="11" fillId="0" borderId="19" xfId="0" applyNumberFormat="1" applyFont="1" applyFill="1" applyBorder="1"/>
    <xf numFmtId="0" fontId="7" fillId="0" borderId="0" xfId="0" applyFont="1" applyFill="1"/>
    <xf numFmtId="3" fontId="4" fillId="0" borderId="19" xfId="0" applyNumberFormat="1" applyFont="1" applyBorder="1"/>
    <xf numFmtId="0" fontId="13" fillId="0" borderId="1" xfId="0" applyNumberFormat="1" applyFont="1" applyFill="1" applyBorder="1" applyAlignment="1"/>
    <xf numFmtId="0" fontId="2" fillId="3" borderId="3" xfId="0" applyFont="1" applyFill="1" applyBorder="1" applyAlignment="1"/>
    <xf numFmtId="0" fontId="2" fillId="3" borderId="1" xfId="0" applyFont="1" applyFill="1" applyBorder="1" applyAlignment="1"/>
    <xf numFmtId="0" fontId="6" fillId="3" borderId="4" xfId="0" applyFont="1" applyFill="1" applyBorder="1" applyAlignment="1"/>
    <xf numFmtId="0" fontId="2" fillId="0" borderId="1" xfId="0" applyNumberFormat="1" applyFont="1" applyFill="1" applyBorder="1" applyAlignment="1"/>
    <xf numFmtId="0" fontId="2" fillId="0" borderId="1" xfId="0" applyFont="1" applyFill="1" applyBorder="1"/>
    <xf numFmtId="0" fontId="13" fillId="0" borderId="1" xfId="0" applyFont="1" applyFill="1" applyBorder="1"/>
    <xf numFmtId="3" fontId="0" fillId="0" borderId="19" xfId="0" applyNumberFormat="1" applyFill="1" applyBorder="1"/>
    <xf numFmtId="0" fontId="8" fillId="0" borderId="0" xfId="0" applyFont="1" applyFill="1"/>
    <xf numFmtId="49" fontId="2" fillId="0" borderId="26" xfId="0" applyNumberFormat="1" applyFont="1" applyFill="1" applyBorder="1" applyAlignment="1">
      <alignment horizontal="left" wrapText="1"/>
    </xf>
    <xf numFmtId="49" fontId="2" fillId="0" borderId="27" xfId="0" applyNumberFormat="1" applyFont="1" applyFill="1" applyBorder="1" applyAlignment="1">
      <alignment horizontal="left" wrapText="1"/>
    </xf>
    <xf numFmtId="0" fontId="14" fillId="0" borderId="1" xfId="0" applyFont="1" applyBorder="1"/>
    <xf numFmtId="3" fontId="2" fillId="0" borderId="0" xfId="0" applyNumberFormat="1" applyFont="1"/>
    <xf numFmtId="3" fontId="0" fillId="0" borderId="11" xfId="0" applyNumberFormat="1" applyFill="1" applyBorder="1"/>
    <xf numFmtId="0" fontId="7" fillId="0" borderId="0" xfId="0" applyFont="1" applyAlignment="1"/>
    <xf numFmtId="3" fontId="11" fillId="0" borderId="28" xfId="0" applyNumberFormat="1" applyFont="1" applyFill="1" applyBorder="1"/>
    <xf numFmtId="0" fontId="4" fillId="0" borderId="0" xfId="0" applyFont="1" applyFill="1"/>
    <xf numFmtId="3" fontId="4" fillId="0" borderId="0" xfId="0" applyNumberFormat="1" applyFont="1" applyFill="1"/>
    <xf numFmtId="3" fontId="0" fillId="0" borderId="29" xfId="0" applyNumberFormat="1" applyFill="1" applyBorder="1"/>
    <xf numFmtId="3" fontId="11" fillId="0" borderId="30" xfId="0" applyNumberFormat="1" applyFont="1" applyFill="1" applyBorder="1"/>
    <xf numFmtId="3" fontId="0" fillId="0" borderId="29" xfId="0" applyNumberFormat="1" applyBorder="1"/>
    <xf numFmtId="3" fontId="0" fillId="0" borderId="22" xfId="0" applyNumberFormat="1" applyFill="1" applyBorder="1"/>
    <xf numFmtId="0" fontId="14" fillId="0" borderId="29" xfId="0" applyFont="1" applyBorder="1"/>
    <xf numFmtId="3" fontId="0" fillId="0" borderId="31" xfId="0" applyNumberFormat="1" applyFill="1" applyBorder="1"/>
    <xf numFmtId="3" fontId="0" fillId="0" borderId="32" xfId="0" applyNumberFormat="1" applyFill="1" applyBorder="1"/>
    <xf numFmtId="3" fontId="0" fillId="0" borderId="33" xfId="0" applyNumberFormat="1" applyFill="1" applyBorder="1"/>
    <xf numFmtId="0" fontId="13" fillId="0" borderId="14" xfId="0" applyNumberFormat="1" applyFont="1" applyFill="1" applyBorder="1" applyAlignment="1"/>
    <xf numFmtId="3" fontId="0" fillId="0" borderId="25" xfId="0" applyNumberFormat="1" applyBorder="1"/>
    <xf numFmtId="0" fontId="13" fillId="0" borderId="29" xfId="0" applyNumberFormat="1" applyFont="1" applyFill="1" applyBorder="1" applyAlignment="1"/>
    <xf numFmtId="0" fontId="13" fillId="0" borderId="29" xfId="0" applyFont="1" applyFill="1" applyBorder="1"/>
    <xf numFmtId="3" fontId="11" fillId="0" borderId="34" xfId="0" applyNumberFormat="1" applyFont="1" applyFill="1" applyBorder="1"/>
    <xf numFmtId="0" fontId="13" fillId="0" borderId="3" xfId="0" applyNumberFormat="1" applyFont="1" applyFill="1" applyBorder="1" applyAlignment="1"/>
    <xf numFmtId="0" fontId="13" fillId="0" borderId="3" xfId="0" applyFont="1" applyFill="1" applyBorder="1"/>
    <xf numFmtId="3" fontId="0" fillId="0" borderId="4" xfId="0" applyNumberFormat="1" applyFill="1" applyBorder="1"/>
    <xf numFmtId="3" fontId="11" fillId="0" borderId="13" xfId="0" applyNumberFormat="1" applyFont="1" applyFill="1" applyBorder="1"/>
    <xf numFmtId="3" fontId="11" fillId="0" borderId="14" xfId="0" applyNumberFormat="1" applyFont="1" applyFill="1" applyBorder="1"/>
    <xf numFmtId="3" fontId="11" fillId="0" borderId="15" xfId="0" applyNumberFormat="1" applyFont="1" applyFill="1" applyBorder="1"/>
    <xf numFmtId="3" fontId="11" fillId="0" borderId="35" xfId="0" applyNumberFormat="1" applyFont="1" applyBorder="1"/>
    <xf numFmtId="3" fontId="0" fillId="0" borderId="5" xfId="0" applyNumberFormat="1" applyFill="1" applyBorder="1"/>
    <xf numFmtId="3" fontId="0" fillId="0" borderId="7" xfId="0" applyNumberFormat="1" applyFill="1" applyBorder="1"/>
    <xf numFmtId="0" fontId="2" fillId="0" borderId="1" xfId="0" applyFont="1" applyBorder="1"/>
    <xf numFmtId="0" fontId="14" fillId="0" borderId="1" xfId="0" applyFont="1" applyFill="1" applyBorder="1"/>
    <xf numFmtId="0" fontId="2" fillId="0" borderId="9" xfId="0" applyFont="1" applyBorder="1"/>
    <xf numFmtId="0" fontId="2" fillId="0" borderId="2" xfId="0" applyFont="1" applyBorder="1"/>
    <xf numFmtId="0" fontId="6" fillId="0" borderId="10" xfId="0" applyFont="1" applyBorder="1"/>
    <xf numFmtId="0" fontId="2" fillId="0" borderId="3" xfId="0" applyFont="1" applyBorder="1"/>
    <xf numFmtId="0" fontId="6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6" fillId="0" borderId="7" xfId="0" applyFont="1" applyBorder="1"/>
    <xf numFmtId="3" fontId="0" fillId="0" borderId="11" xfId="0" applyNumberFormat="1" applyBorder="1"/>
    <xf numFmtId="3" fontId="11" fillId="0" borderId="30" xfId="0" applyNumberFormat="1" applyFont="1" applyBorder="1"/>
    <xf numFmtId="0" fontId="5" fillId="4" borderId="21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4" borderId="35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 wrapText="1"/>
    </xf>
    <xf numFmtId="0" fontId="14" fillId="0" borderId="2" xfId="0" applyFont="1" applyFill="1" applyBorder="1"/>
    <xf numFmtId="0" fontId="14" fillId="0" borderId="3" xfId="0" applyFont="1" applyFill="1" applyBorder="1"/>
    <xf numFmtId="0" fontId="14" fillId="0" borderId="29" xfId="0" applyFont="1" applyFill="1" applyBorder="1"/>
    <xf numFmtId="0" fontId="14" fillId="0" borderId="13" xfId="0" applyFont="1" applyFill="1" applyBorder="1"/>
    <xf numFmtId="0" fontId="14" fillId="0" borderId="14" xfId="0" applyFont="1" applyFill="1" applyBorder="1"/>
    <xf numFmtId="3" fontId="11" fillId="0" borderId="24" xfId="0" applyNumberFormat="1" applyFont="1" applyFill="1" applyBorder="1"/>
    <xf numFmtId="3" fontId="11" fillId="0" borderId="23" xfId="0" applyNumberFormat="1" applyFont="1" applyFill="1" applyBorder="1"/>
    <xf numFmtId="0" fontId="2" fillId="0" borderId="9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6" fillId="0" borderId="1" xfId="0" applyFont="1" applyFill="1" applyBorder="1" applyAlignment="1"/>
    <xf numFmtId="0" fontId="0" fillId="0" borderId="1" xfId="0" applyFill="1" applyBorder="1"/>
    <xf numFmtId="3" fontId="0" fillId="0" borderId="20" xfId="0" applyNumberFormat="1" applyFill="1" applyBorder="1"/>
    <xf numFmtId="3" fontId="11" fillId="0" borderId="36" xfId="0" applyNumberFormat="1" applyFont="1" applyFill="1" applyBorder="1"/>
    <xf numFmtId="0" fontId="5" fillId="4" borderId="34" xfId="0" applyFont="1" applyFill="1" applyBorder="1" applyAlignment="1">
      <alignment horizontal="center" vertical="center" wrapText="1"/>
    </xf>
    <xf numFmtId="0" fontId="14" fillId="0" borderId="3" xfId="0" applyFont="1" applyBorder="1"/>
    <xf numFmtId="3" fontId="15" fillId="0" borderId="0" xfId="0" applyNumberFormat="1" applyFont="1" applyFill="1" applyBorder="1"/>
    <xf numFmtId="3" fontId="0" fillId="0" borderId="37" xfId="0" applyNumberFormat="1" applyFill="1" applyBorder="1"/>
    <xf numFmtId="0" fontId="9" fillId="0" borderId="4" xfId="0" applyFont="1" applyFill="1" applyBorder="1" applyAlignment="1"/>
    <xf numFmtId="0" fontId="16" fillId="0" borderId="0" xfId="0" applyFont="1"/>
    <xf numFmtId="0" fontId="18" fillId="0" borderId="0" xfId="2" applyFont="1" applyProtection="1">
      <protection locked="0"/>
    </xf>
    <xf numFmtId="0" fontId="18" fillId="0" borderId="54" xfId="2" applyFont="1" applyBorder="1" applyProtection="1">
      <protection locked="0"/>
    </xf>
    <xf numFmtId="0" fontId="18" fillId="0" borderId="55" xfId="2" applyFont="1" applyBorder="1" applyProtection="1">
      <protection locked="0"/>
    </xf>
    <xf numFmtId="0" fontId="18" fillId="0" borderId="56" xfId="2" applyFont="1" applyBorder="1" applyProtection="1">
      <protection locked="0"/>
    </xf>
    <xf numFmtId="0" fontId="18" fillId="0" borderId="57" xfId="2" applyFont="1" applyBorder="1" applyProtection="1">
      <protection locked="0"/>
    </xf>
    <xf numFmtId="0" fontId="18" fillId="0" borderId="58" xfId="2" applyFont="1" applyBorder="1" applyProtection="1">
      <protection locked="0"/>
    </xf>
    <xf numFmtId="0" fontId="18" fillId="0" borderId="0" xfId="2" applyFont="1" applyAlignment="1" applyProtection="1">
      <alignment horizontal="centerContinuous"/>
      <protection locked="0"/>
    </xf>
    <xf numFmtId="0" fontId="18" fillId="0" borderId="57" xfId="2" applyFont="1" applyBorder="1" applyAlignment="1" applyProtection="1">
      <alignment horizontal="right"/>
      <protection locked="0"/>
    </xf>
    <xf numFmtId="0" fontId="18" fillId="0" borderId="59" xfId="2" applyFont="1" applyBorder="1" applyProtection="1">
      <protection locked="0"/>
    </xf>
    <xf numFmtId="0" fontId="18" fillId="0" borderId="0" xfId="2" applyFont="1" applyAlignment="1" applyProtection="1">
      <alignment horizontal="right"/>
      <protection locked="0"/>
    </xf>
    <xf numFmtId="17" fontId="18" fillId="0" borderId="0" xfId="2" applyNumberFormat="1" applyFont="1" applyAlignment="1" applyProtection="1">
      <alignment horizontal="center"/>
      <protection locked="0"/>
    </xf>
    <xf numFmtId="0" fontId="18" fillId="0" borderId="58" xfId="2" applyFont="1" applyBorder="1" applyAlignment="1" applyProtection="1">
      <alignment horizontal="centerContinuous"/>
      <protection locked="0"/>
    </xf>
    <xf numFmtId="0" fontId="18" fillId="0" borderId="60" xfId="2" applyFont="1" applyBorder="1" applyProtection="1">
      <protection locked="0"/>
    </xf>
    <xf numFmtId="0" fontId="18" fillId="0" borderId="57" xfId="2" applyFont="1" applyFill="1" applyBorder="1" applyAlignment="1" applyProtection="1">
      <alignment horizontal="left"/>
      <protection locked="0"/>
    </xf>
    <xf numFmtId="0" fontId="19" fillId="5" borderId="0" xfId="2" applyFont="1" applyFill="1" applyProtection="1">
      <protection locked="0"/>
    </xf>
    <xf numFmtId="0" fontId="18" fillId="0" borderId="0" xfId="2" applyFont="1" applyAlignment="1" applyProtection="1">
      <alignment horizontal="center" vertical="center"/>
      <protection locked="0"/>
    </xf>
    <xf numFmtId="0" fontId="20" fillId="0" borderId="0" xfId="2" applyFont="1" applyAlignment="1" applyProtection="1">
      <alignment horizontal="centerContinuous"/>
      <protection locked="0"/>
    </xf>
    <xf numFmtId="0" fontId="19" fillId="0" borderId="59" xfId="2" applyFont="1" applyBorder="1" applyProtection="1">
      <protection locked="0"/>
    </xf>
    <xf numFmtId="0" fontId="18" fillId="0" borderId="61" xfId="2" applyFont="1" applyBorder="1" applyProtection="1">
      <protection locked="0"/>
    </xf>
    <xf numFmtId="0" fontId="18" fillId="0" borderId="62" xfId="2" applyFont="1" applyBorder="1" applyProtection="1">
      <protection locked="0"/>
    </xf>
    <xf numFmtId="0" fontId="18" fillId="0" borderId="12" xfId="2" applyFont="1" applyBorder="1" applyAlignment="1" applyProtection="1">
      <alignment horizontal="centerContinuous"/>
      <protection locked="0"/>
    </xf>
    <xf numFmtId="0" fontId="18" fillId="0" borderId="63" xfId="2" applyFont="1" applyBorder="1" applyAlignment="1" applyProtection="1">
      <alignment horizontal="centerContinuous"/>
      <protection locked="0"/>
    </xf>
    <xf numFmtId="0" fontId="18" fillId="0" borderId="47" xfId="2" applyFont="1" applyBorder="1" applyProtection="1">
      <protection locked="0"/>
    </xf>
    <xf numFmtId="0" fontId="18" fillId="0" borderId="11" xfId="2" applyFont="1" applyBorder="1" applyAlignment="1" applyProtection="1">
      <alignment horizontal="centerContinuous" wrapText="1"/>
      <protection locked="0"/>
    </xf>
    <xf numFmtId="0" fontId="18" fillId="0" borderId="25" xfId="2" applyFont="1" applyBorder="1" applyAlignment="1" applyProtection="1">
      <alignment horizontal="centerContinuous" wrapText="1"/>
      <protection locked="0"/>
    </xf>
    <xf numFmtId="0" fontId="18" fillId="0" borderId="43" xfId="2" applyFont="1" applyBorder="1" applyAlignment="1" applyProtection="1">
      <alignment horizontal="centerContinuous"/>
      <protection locked="0"/>
    </xf>
    <xf numFmtId="0" fontId="18" fillId="0" borderId="64" xfId="2" applyFont="1" applyBorder="1" applyProtection="1">
      <protection locked="0"/>
    </xf>
    <xf numFmtId="0" fontId="18" fillId="0" borderId="25" xfId="2" applyFont="1" applyBorder="1" applyProtection="1">
      <protection locked="0"/>
    </xf>
    <xf numFmtId="0" fontId="18" fillId="0" borderId="25" xfId="2" applyFont="1" applyBorder="1" applyAlignment="1" applyProtection="1">
      <alignment horizontal="center"/>
      <protection locked="0"/>
    </xf>
    <xf numFmtId="0" fontId="18" fillId="0" borderId="59" xfId="2" applyFont="1" applyBorder="1" applyAlignment="1" applyProtection="1">
      <alignment horizontal="center"/>
      <protection locked="0"/>
    </xf>
    <xf numFmtId="0" fontId="18" fillId="0" borderId="11" xfId="2" applyFont="1" applyBorder="1" applyAlignment="1" applyProtection="1">
      <alignment horizontal="centerContinuous"/>
      <protection locked="0"/>
    </xf>
    <xf numFmtId="0" fontId="18" fillId="0" borderId="65" xfId="2" applyFont="1" applyBorder="1" applyAlignment="1" applyProtection="1">
      <alignment horizontal="centerContinuous"/>
      <protection locked="0"/>
    </xf>
    <xf numFmtId="0" fontId="18" fillId="0" borderId="0" xfId="2" applyFont="1"/>
    <xf numFmtId="0" fontId="18" fillId="0" borderId="6" xfId="2" applyFont="1" applyBorder="1" applyAlignment="1" applyProtection="1">
      <alignment horizontal="center"/>
      <protection locked="0"/>
    </xf>
    <xf numFmtId="0" fontId="18" fillId="0" borderId="12" xfId="2" applyFont="1" applyBorder="1"/>
    <xf numFmtId="0" fontId="18" fillId="0" borderId="58" xfId="2" applyFont="1" applyBorder="1"/>
    <xf numFmtId="0" fontId="18" fillId="0" borderId="47" xfId="2" applyFont="1" applyBorder="1" applyAlignment="1" applyProtection="1">
      <alignment horizontal="center"/>
      <protection locked="0"/>
    </xf>
    <xf numFmtId="0" fontId="18" fillId="0" borderId="43" xfId="2" applyFont="1" applyBorder="1" applyAlignment="1" applyProtection="1">
      <alignment horizontal="center"/>
      <protection locked="0"/>
    </xf>
    <xf numFmtId="0" fontId="18" fillId="0" borderId="43" xfId="2" applyFont="1" applyBorder="1"/>
    <xf numFmtId="0" fontId="19" fillId="0" borderId="58" xfId="2" applyFont="1" applyBorder="1" applyAlignment="1" applyProtection="1">
      <alignment horizontal="centerContinuous"/>
      <protection locked="0"/>
    </xf>
    <xf numFmtId="164" fontId="18" fillId="0" borderId="47" xfId="2" applyNumberFormat="1" applyFont="1" applyBorder="1" applyAlignment="1" applyProtection="1">
      <alignment horizontal="center"/>
      <protection locked="0"/>
    </xf>
    <xf numFmtId="0" fontId="18" fillId="0" borderId="43" xfId="2" applyFont="1" applyBorder="1" applyAlignment="1" applyProtection="1">
      <alignment horizontal="left"/>
      <protection locked="0"/>
    </xf>
    <xf numFmtId="164" fontId="18" fillId="0" borderId="25" xfId="2" applyNumberFormat="1" applyFont="1" applyBorder="1" applyAlignment="1" applyProtection="1">
      <alignment horizontal="center"/>
      <protection locked="0"/>
    </xf>
    <xf numFmtId="0" fontId="19" fillId="0" borderId="11" xfId="2" applyFont="1" applyBorder="1" applyAlignment="1" applyProtection="1">
      <alignment horizontal="left"/>
      <protection locked="0"/>
    </xf>
    <xf numFmtId="0" fontId="18" fillId="0" borderId="59" xfId="2" applyFont="1" applyBorder="1" applyAlignment="1" applyProtection="1">
      <alignment horizontal="centerContinuous"/>
      <protection locked="0"/>
    </xf>
    <xf numFmtId="0" fontId="18" fillId="0" borderId="2" xfId="2" applyFont="1" applyBorder="1" applyAlignment="1" applyProtection="1">
      <alignment horizontal="centerContinuous"/>
      <protection locked="0"/>
    </xf>
    <xf numFmtId="0" fontId="18" fillId="0" borderId="58" xfId="2" applyFont="1" applyBorder="1" applyAlignment="1" applyProtection="1">
      <alignment horizontal="center"/>
      <protection locked="0"/>
    </xf>
    <xf numFmtId="0" fontId="18" fillId="0" borderId="11" xfId="2" applyFont="1" applyBorder="1" applyAlignment="1" applyProtection="1">
      <alignment horizontal="center"/>
      <protection locked="0"/>
    </xf>
    <xf numFmtId="0" fontId="18" fillId="0" borderId="2" xfId="2" applyFont="1" applyBorder="1" applyAlignment="1" applyProtection="1">
      <alignment horizontal="center"/>
      <protection locked="0"/>
    </xf>
    <xf numFmtId="0" fontId="18" fillId="0" borderId="65" xfId="2" applyFont="1" applyBorder="1" applyAlignment="1" applyProtection="1">
      <alignment horizontal="center"/>
      <protection locked="0"/>
    </xf>
    <xf numFmtId="0" fontId="18" fillId="0" borderId="57" xfId="2" applyFont="1" applyBorder="1"/>
    <xf numFmtId="3" fontId="18" fillId="0" borderId="0" xfId="2" applyNumberFormat="1" applyFont="1" applyAlignment="1" applyProtection="1">
      <alignment horizontal="center"/>
      <protection locked="0"/>
    </xf>
    <xf numFmtId="0" fontId="18" fillId="0" borderId="62" xfId="2" applyFont="1" applyBorder="1" applyAlignment="1" applyProtection="1">
      <alignment horizontal="center"/>
      <protection locked="0"/>
    </xf>
    <xf numFmtId="164" fontId="18" fillId="0" borderId="39" xfId="2" applyNumberFormat="1" applyFont="1" applyBorder="1" applyAlignment="1" applyProtection="1">
      <alignment horizontal="center"/>
      <protection locked="0"/>
    </xf>
    <xf numFmtId="164" fontId="18" fillId="0" borderId="58" xfId="2" applyNumberFormat="1" applyFont="1" applyBorder="1" applyAlignment="1" applyProtection="1">
      <alignment horizontal="center"/>
      <protection locked="0"/>
    </xf>
    <xf numFmtId="3" fontId="22" fillId="0" borderId="47" xfId="2" applyNumberFormat="1" applyFont="1" applyBorder="1" applyAlignment="1" applyProtection="1">
      <alignment horizontal="right"/>
      <protection locked="0"/>
    </xf>
    <xf numFmtId="165" fontId="21" fillId="0" borderId="0" xfId="0" applyNumberFormat="1" applyFont="1" applyAlignment="1">
      <alignment horizontal="center"/>
    </xf>
    <xf numFmtId="0" fontId="18" fillId="0" borderId="39" xfId="2" applyFont="1" applyBorder="1" applyAlignment="1" applyProtection="1">
      <alignment horizontal="center"/>
      <protection locked="0"/>
    </xf>
    <xf numFmtId="0" fontId="18" fillId="0" borderId="39" xfId="2" applyFont="1" applyBorder="1" applyProtection="1">
      <protection locked="0"/>
    </xf>
    <xf numFmtId="164" fontId="18" fillId="0" borderId="37" xfId="2" applyNumberFormat="1" applyFont="1" applyBorder="1" applyAlignment="1" applyProtection="1">
      <alignment horizontal="center"/>
      <protection locked="0"/>
    </xf>
    <xf numFmtId="0" fontId="19" fillId="0" borderId="64" xfId="2" applyFont="1" applyBorder="1" applyProtection="1">
      <protection locked="0"/>
    </xf>
    <xf numFmtId="165" fontId="23" fillId="0" borderId="59" xfId="0" applyNumberFormat="1" applyFont="1" applyBorder="1" applyAlignment="1">
      <alignment horizontal="center"/>
    </xf>
    <xf numFmtId="3" fontId="24" fillId="0" borderId="25" xfId="2" applyNumberFormat="1" applyFont="1" applyBorder="1" applyAlignment="1" applyProtection="1">
      <alignment horizontal="right"/>
      <protection locked="0"/>
    </xf>
    <xf numFmtId="0" fontId="18" fillId="0" borderId="2" xfId="2" applyFont="1" applyBorder="1" applyProtection="1">
      <protection locked="0"/>
    </xf>
    <xf numFmtId="0" fontId="18" fillId="0" borderId="10" xfId="2" applyFont="1" applyBorder="1" applyProtection="1">
      <protection locked="0"/>
    </xf>
    <xf numFmtId="0" fontId="25" fillId="0" borderId="57" xfId="2" applyFont="1" applyBorder="1" applyProtection="1">
      <protection locked="0"/>
    </xf>
    <xf numFmtId="0" fontId="25" fillId="0" borderId="0" xfId="2" applyFont="1" applyAlignment="1" applyProtection="1">
      <alignment horizontal="right"/>
      <protection locked="0"/>
    </xf>
    <xf numFmtId="0" fontId="25" fillId="0" borderId="0" xfId="2" applyFont="1" applyProtection="1">
      <protection locked="0"/>
    </xf>
    <xf numFmtId="0" fontId="25" fillId="0" borderId="58" xfId="2" applyFont="1" applyBorder="1" applyProtection="1">
      <protection locked="0"/>
    </xf>
    <xf numFmtId="0" fontId="0" fillId="0" borderId="28" xfId="0" applyBorder="1"/>
    <xf numFmtId="0" fontId="0" fillId="0" borderId="68" xfId="0" applyBorder="1"/>
    <xf numFmtId="0" fontId="0" fillId="0" borderId="69" xfId="0" applyBorder="1"/>
    <xf numFmtId="0" fontId="18" fillId="0" borderId="67" xfId="2" applyFont="1" applyBorder="1" applyProtection="1">
      <protection locked="0"/>
    </xf>
    <xf numFmtId="0" fontId="18" fillId="0" borderId="57" xfId="2" applyFont="1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0" fillId="0" borderId="58" xfId="0" applyBorder="1" applyAlignment="1">
      <alignment wrapText="1"/>
    </xf>
    <xf numFmtId="0" fontId="18" fillId="0" borderId="57" xfId="2" applyFont="1" applyBorder="1" applyAlignment="1" applyProtection="1">
      <alignment horizontal="center" wrapText="1"/>
      <protection locked="0"/>
    </xf>
    <xf numFmtId="0" fontId="0" fillId="0" borderId="0" xfId="0" applyAlignment="1">
      <alignment horizontal="center" wrapText="1"/>
    </xf>
    <xf numFmtId="0" fontId="0" fillId="0" borderId="58" xfId="0" applyBorder="1" applyAlignment="1">
      <alignment horizontal="center" wrapText="1"/>
    </xf>
    <xf numFmtId="0" fontId="18" fillId="0" borderId="12" xfId="2" applyFont="1" applyBorder="1" applyAlignment="1" applyProtection="1">
      <alignment horizontal="center" wrapText="1"/>
      <protection locked="0"/>
    </xf>
    <xf numFmtId="0" fontId="0" fillId="0" borderId="62" xfId="0" applyBorder="1" applyAlignment="1">
      <alignment horizontal="center" wrapText="1"/>
    </xf>
    <xf numFmtId="164" fontId="18" fillId="0" borderId="57" xfId="2" applyNumberFormat="1" applyFont="1" applyBorder="1" applyAlignment="1" applyProtection="1">
      <alignment horizontal="center" wrapText="1"/>
      <protection locked="0"/>
    </xf>
    <xf numFmtId="164" fontId="18" fillId="0" borderId="47" xfId="2" applyNumberFormat="1" applyFont="1" applyBorder="1" applyAlignment="1" applyProtection="1">
      <alignment horizontal="center" wrapText="1"/>
      <protection locked="0"/>
    </xf>
    <xf numFmtId="0" fontId="18" fillId="0" borderId="66" xfId="2" applyFont="1" applyBorder="1" applyAlignment="1" applyProtection="1">
      <alignment horizontal="center" wrapText="1"/>
      <protection locked="0"/>
    </xf>
    <xf numFmtId="0" fontId="0" fillId="0" borderId="67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4" fillId="4" borderId="44" xfId="0" applyFont="1" applyFill="1" applyBorder="1" applyAlignment="1">
      <alignment horizontal="center" vertical="center" wrapText="1"/>
    </xf>
    <xf numFmtId="0" fontId="4" fillId="4" borderId="37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" fillId="0" borderId="52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0" fillId="0" borderId="53" xfId="0" applyBorder="1" applyAlignment="1">
      <alignment vertical="center" wrapText="1"/>
    </xf>
    <xf numFmtId="0" fontId="4" fillId="4" borderId="22" xfId="0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0" fontId="4" fillId="4" borderId="40" xfId="0" applyFont="1" applyFill="1" applyBorder="1" applyAlignment="1">
      <alignment horizontal="center" vertical="center"/>
    </xf>
    <xf numFmtId="0" fontId="4" fillId="4" borderId="46" xfId="0" applyFont="1" applyFill="1" applyBorder="1" applyAlignment="1">
      <alignment horizontal="center" vertical="center" wrapText="1"/>
    </xf>
    <xf numFmtId="0" fontId="4" fillId="4" borderId="47" xfId="0" applyFont="1" applyFill="1" applyBorder="1" applyAlignment="1">
      <alignment horizontal="center" vertical="center" wrapText="1"/>
    </xf>
    <xf numFmtId="0" fontId="4" fillId="4" borderId="48" xfId="0" applyFont="1" applyFill="1" applyBorder="1" applyAlignment="1">
      <alignment horizontal="center" vertical="center" wrapText="1"/>
    </xf>
    <xf numFmtId="0" fontId="4" fillId="4" borderId="38" xfId="0" applyFont="1" applyFill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12" fillId="0" borderId="41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45" xfId="0" applyFont="1" applyBorder="1" applyAlignment="1">
      <alignment horizontal="center" wrapText="1"/>
    </xf>
    <xf numFmtId="0" fontId="12" fillId="0" borderId="49" xfId="0" applyFont="1" applyFill="1" applyBorder="1" applyAlignment="1">
      <alignment horizontal="center" vertical="center" wrapText="1"/>
    </xf>
    <xf numFmtId="0" fontId="12" fillId="0" borderId="50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1" fillId="0" borderId="51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wrapText="1"/>
    </xf>
    <xf numFmtId="0" fontId="4" fillId="0" borderId="23" xfId="0" applyFont="1" applyFill="1" applyBorder="1" applyAlignment="1">
      <alignment horizontal="center" wrapText="1"/>
    </xf>
    <xf numFmtId="0" fontId="4" fillId="0" borderId="45" xfId="0" applyFont="1" applyFill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35" xfId="0" applyFont="1" applyBorder="1" applyAlignment="1">
      <alignment horizontal="center" wrapText="1"/>
    </xf>
    <xf numFmtId="0" fontId="4" fillId="0" borderId="40" xfId="0" applyFont="1" applyBorder="1" applyAlignment="1">
      <alignment horizontal="center" wrapText="1"/>
    </xf>
    <xf numFmtId="0" fontId="1" fillId="0" borderId="49" xfId="0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4" fillId="0" borderId="24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4" fillId="0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0" fontId="1" fillId="0" borderId="2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_Caja GRF-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G38"/>
  <sheetViews>
    <sheetView workbookViewId="0">
      <selection activeCell="L17" sqref="L17"/>
    </sheetView>
  </sheetViews>
  <sheetFormatPr baseColWidth="10" defaultColWidth="11.42578125" defaultRowHeight="12.75" x14ac:dyDescent="0.2"/>
  <cols>
    <col min="3" max="3" width="20.7109375" customWidth="1"/>
    <col min="5" max="5" width="24.28515625" customWidth="1"/>
    <col min="7" max="7" width="43.85546875" customWidth="1"/>
  </cols>
  <sheetData>
    <row r="1" spans="2:7" ht="15" x14ac:dyDescent="0.25">
      <c r="B1" s="129"/>
      <c r="C1" s="129"/>
      <c r="D1" s="129"/>
      <c r="E1" s="129"/>
      <c r="F1" s="129"/>
      <c r="G1" s="129"/>
    </row>
    <row r="2" spans="2:7" ht="15.75" thickBot="1" x14ac:dyDescent="0.3">
      <c r="B2" s="130"/>
      <c r="C2" s="130"/>
      <c r="D2" s="130"/>
      <c r="E2" s="130"/>
      <c r="F2" s="130"/>
      <c r="G2" s="130"/>
    </row>
    <row r="3" spans="2:7" ht="15" x14ac:dyDescent="0.25">
      <c r="B3" s="131" t="s">
        <v>862</v>
      </c>
      <c r="C3" s="132"/>
      <c r="D3" s="132"/>
      <c r="E3" s="132"/>
      <c r="F3" s="132"/>
      <c r="G3" s="133"/>
    </row>
    <row r="4" spans="2:7" ht="15" x14ac:dyDescent="0.25">
      <c r="B4" s="134" t="s">
        <v>863</v>
      </c>
      <c r="C4" s="130"/>
      <c r="D4" s="130"/>
      <c r="E4" s="130"/>
      <c r="F4" s="130"/>
      <c r="G4" s="135"/>
    </row>
    <row r="5" spans="2:7" ht="15" x14ac:dyDescent="0.25">
      <c r="B5" s="134" t="s">
        <v>864</v>
      </c>
      <c r="C5" s="130"/>
      <c r="D5" s="130"/>
      <c r="E5" s="130"/>
      <c r="F5" s="130"/>
      <c r="G5" s="135"/>
    </row>
    <row r="6" spans="2:7" ht="15" x14ac:dyDescent="0.25">
      <c r="B6" s="134"/>
      <c r="C6" s="136"/>
      <c r="D6" s="130"/>
      <c r="E6" s="130"/>
      <c r="F6" s="130"/>
      <c r="G6" s="135"/>
    </row>
    <row r="7" spans="2:7" ht="15" x14ac:dyDescent="0.25">
      <c r="B7" s="137" t="s">
        <v>865</v>
      </c>
      <c r="C7" s="138" t="s">
        <v>866</v>
      </c>
      <c r="D7" s="130"/>
      <c r="E7" s="130"/>
      <c r="F7" s="130"/>
      <c r="G7" s="135"/>
    </row>
    <row r="8" spans="2:7" ht="15" x14ac:dyDescent="0.25">
      <c r="B8" s="137" t="s">
        <v>867</v>
      </c>
      <c r="C8" s="138" t="s">
        <v>884</v>
      </c>
      <c r="D8" s="130"/>
      <c r="E8" s="130"/>
      <c r="F8" s="130"/>
      <c r="G8" s="135"/>
    </row>
    <row r="9" spans="2:7" ht="15" x14ac:dyDescent="0.25">
      <c r="B9" s="137" t="s">
        <v>885</v>
      </c>
      <c r="C9" s="202" t="s">
        <v>886</v>
      </c>
      <c r="D9" s="130"/>
      <c r="E9" s="130"/>
      <c r="F9" s="130"/>
      <c r="G9" s="135"/>
    </row>
    <row r="10" spans="2:7" ht="13.5" x14ac:dyDescent="0.25">
      <c r="B10" s="206" t="s">
        <v>868</v>
      </c>
      <c r="C10" s="207"/>
      <c r="D10" s="207"/>
      <c r="E10" s="207"/>
      <c r="F10" s="207"/>
      <c r="G10" s="208"/>
    </row>
    <row r="11" spans="2:7" ht="15" x14ac:dyDescent="0.25">
      <c r="B11" s="134"/>
      <c r="C11" s="130"/>
      <c r="D11" s="139"/>
      <c r="E11" s="140" t="s">
        <v>887</v>
      </c>
      <c r="F11" s="139"/>
      <c r="G11" s="141"/>
    </row>
    <row r="12" spans="2:7" ht="15" x14ac:dyDescent="0.25">
      <c r="B12" s="134"/>
      <c r="C12" s="130"/>
      <c r="D12" s="139"/>
      <c r="E12" s="142"/>
      <c r="F12" s="136"/>
      <c r="G12" s="135"/>
    </row>
    <row r="13" spans="2:7" ht="15" x14ac:dyDescent="0.25">
      <c r="B13" s="143" t="s">
        <v>888</v>
      </c>
      <c r="C13" s="144"/>
      <c r="D13" s="136"/>
      <c r="E13" s="145"/>
      <c r="F13" s="146"/>
      <c r="G13" s="141"/>
    </row>
    <row r="14" spans="2:7" ht="15" x14ac:dyDescent="0.25">
      <c r="B14" s="134"/>
      <c r="C14" s="147"/>
      <c r="D14" s="130"/>
      <c r="E14" s="130"/>
      <c r="F14" s="130"/>
      <c r="G14" s="135"/>
    </row>
    <row r="15" spans="2:7" ht="15" x14ac:dyDescent="0.25">
      <c r="B15" s="148"/>
      <c r="C15" s="149"/>
      <c r="D15" s="209" t="s">
        <v>869</v>
      </c>
      <c r="E15" s="210"/>
      <c r="F15" s="150"/>
      <c r="G15" s="151"/>
    </row>
    <row r="16" spans="2:7" ht="15" x14ac:dyDescent="0.25">
      <c r="B16" s="134"/>
      <c r="C16" s="152" t="s">
        <v>870</v>
      </c>
      <c r="D16" s="153"/>
      <c r="E16" s="154"/>
      <c r="F16" s="155" t="s">
        <v>871</v>
      </c>
      <c r="G16" s="141"/>
    </row>
    <row r="17" spans="2:7" ht="15" x14ac:dyDescent="0.25">
      <c r="B17" s="156"/>
      <c r="C17" s="157" t="s">
        <v>872</v>
      </c>
      <c r="D17" s="158" t="s">
        <v>873</v>
      </c>
      <c r="E17" s="159" t="s">
        <v>874</v>
      </c>
      <c r="F17" s="160"/>
      <c r="G17" s="161"/>
    </row>
    <row r="18" spans="2:7" ht="15" x14ac:dyDescent="0.25">
      <c r="B18" s="134"/>
      <c r="C18" s="162"/>
      <c r="D18" s="163"/>
      <c r="E18" s="162"/>
      <c r="F18" s="164"/>
      <c r="G18" s="165"/>
    </row>
    <row r="19" spans="2:7" ht="15" x14ac:dyDescent="0.25">
      <c r="B19" s="211">
        <v>44370</v>
      </c>
      <c r="C19" s="212"/>
      <c r="D19" s="166"/>
      <c r="E19" s="167" t="s">
        <v>796</v>
      </c>
      <c r="F19" s="168" t="s">
        <v>875</v>
      </c>
      <c r="G19" s="169"/>
    </row>
    <row r="20" spans="2:7" ht="15" x14ac:dyDescent="0.25">
      <c r="B20" s="134"/>
      <c r="C20" s="170"/>
      <c r="D20" s="166"/>
      <c r="E20" s="166"/>
      <c r="F20" s="171" t="s">
        <v>876</v>
      </c>
      <c r="G20" s="169"/>
    </row>
    <row r="21" spans="2:7" ht="15" x14ac:dyDescent="0.25">
      <c r="B21" s="156"/>
      <c r="C21" s="172"/>
      <c r="D21" s="158"/>
      <c r="E21" s="158"/>
      <c r="F21" s="173"/>
      <c r="G21" s="161"/>
    </row>
    <row r="22" spans="2:7" ht="15" x14ac:dyDescent="0.25">
      <c r="B22" s="213" t="s">
        <v>877</v>
      </c>
      <c r="C22" s="214"/>
      <c r="D22" s="215"/>
      <c r="E22" s="174" t="s">
        <v>878</v>
      </c>
      <c r="F22" s="175"/>
      <c r="G22" s="176" t="s">
        <v>879</v>
      </c>
    </row>
    <row r="23" spans="2:7" ht="15" x14ac:dyDescent="0.25">
      <c r="B23" s="213" t="s">
        <v>880</v>
      </c>
      <c r="C23" s="214"/>
      <c r="D23" s="215"/>
      <c r="E23" s="177"/>
      <c r="F23" s="178" t="s">
        <v>881</v>
      </c>
      <c r="G23" s="179" t="s">
        <v>882</v>
      </c>
    </row>
    <row r="24" spans="2:7" ht="15" x14ac:dyDescent="0.25">
      <c r="B24" s="180"/>
      <c r="C24" s="181"/>
      <c r="D24" s="182"/>
      <c r="E24" s="167"/>
      <c r="F24" s="183"/>
      <c r="G24" s="184"/>
    </row>
    <row r="25" spans="2:7" ht="15" x14ac:dyDescent="0.25">
      <c r="B25" s="134"/>
      <c r="C25" s="186">
        <f>Nacional!AK24</f>
        <v>5774342821</v>
      </c>
      <c r="D25" s="185"/>
      <c r="E25" s="167"/>
      <c r="F25" s="183" t="s">
        <v>883</v>
      </c>
      <c r="G25" s="184">
        <v>44372</v>
      </c>
    </row>
    <row r="26" spans="2:7" ht="15" x14ac:dyDescent="0.25">
      <c r="B26" s="134"/>
      <c r="D26" s="185"/>
      <c r="E26" s="167"/>
      <c r="F26" s="187"/>
      <c r="G26" s="184"/>
    </row>
    <row r="27" spans="2:7" ht="15" x14ac:dyDescent="0.25">
      <c r="B27" s="134"/>
      <c r="C27" s="186"/>
      <c r="D27" s="185"/>
      <c r="E27" s="188"/>
      <c r="F27" s="187"/>
      <c r="G27" s="189"/>
    </row>
    <row r="28" spans="2:7" ht="15" x14ac:dyDescent="0.25">
      <c r="B28" s="134"/>
      <c r="C28" s="186"/>
      <c r="D28" s="185"/>
      <c r="E28" s="188"/>
      <c r="F28" s="187"/>
      <c r="G28" s="189"/>
    </row>
    <row r="29" spans="2:7" ht="15" x14ac:dyDescent="0.25">
      <c r="B29" s="134"/>
      <c r="C29" s="186"/>
      <c r="D29" s="185"/>
      <c r="E29" s="188"/>
      <c r="F29" s="187"/>
      <c r="G29" s="189"/>
    </row>
    <row r="30" spans="2:7" ht="15" x14ac:dyDescent="0.25">
      <c r="B30" s="134"/>
      <c r="C30" s="186"/>
      <c r="D30" s="185"/>
      <c r="E30" s="188"/>
      <c r="F30" s="187"/>
      <c r="G30" s="189"/>
    </row>
    <row r="31" spans="2:7" ht="15" x14ac:dyDescent="0.25">
      <c r="B31" s="134"/>
      <c r="C31" s="186"/>
      <c r="D31" s="185"/>
      <c r="E31" s="188"/>
      <c r="F31" s="187"/>
      <c r="G31" s="189"/>
    </row>
    <row r="32" spans="2:7" ht="15" x14ac:dyDescent="0.25">
      <c r="B32" s="134"/>
      <c r="C32" s="186"/>
      <c r="D32" s="185"/>
      <c r="E32" s="188"/>
      <c r="F32" s="187"/>
      <c r="G32" s="189"/>
    </row>
    <row r="33" spans="2:7" ht="15" x14ac:dyDescent="0.25">
      <c r="B33" s="190"/>
      <c r="C33" s="191"/>
      <c r="D33" s="192"/>
      <c r="E33" s="193"/>
      <c r="F33" s="193"/>
      <c r="G33" s="194"/>
    </row>
    <row r="34" spans="2:7" ht="15" x14ac:dyDescent="0.25">
      <c r="B34" s="134"/>
      <c r="C34" s="139"/>
      <c r="D34" s="130"/>
      <c r="E34" s="130"/>
      <c r="F34" s="130"/>
      <c r="G34" s="135"/>
    </row>
    <row r="35" spans="2:7" ht="35.25" customHeight="1" x14ac:dyDescent="0.25">
      <c r="B35" s="203" t="s">
        <v>889</v>
      </c>
      <c r="C35" s="204"/>
      <c r="D35" s="204"/>
      <c r="E35" s="204"/>
      <c r="F35" s="204"/>
      <c r="G35" s="205"/>
    </row>
    <row r="36" spans="2:7" ht="15.75" x14ac:dyDescent="0.25">
      <c r="B36" s="195"/>
      <c r="C36" s="196"/>
      <c r="D36" s="197"/>
      <c r="E36" s="197"/>
      <c r="F36" s="197"/>
      <c r="G36" s="198"/>
    </row>
    <row r="37" spans="2:7" ht="15.75" x14ac:dyDescent="0.25">
      <c r="B37" s="195"/>
      <c r="C37" s="196"/>
      <c r="D37" s="197"/>
      <c r="E37" s="197"/>
      <c r="F37" s="197"/>
      <c r="G37" s="198"/>
    </row>
    <row r="38" spans="2:7" ht="13.5" thickBot="1" x14ac:dyDescent="0.25">
      <c r="B38" s="199"/>
      <c r="C38" s="200"/>
      <c r="D38" s="200"/>
      <c r="E38" s="200"/>
      <c r="F38" s="200"/>
      <c r="G38" s="201"/>
    </row>
  </sheetData>
  <mergeCells count="6">
    <mergeCell ref="B35:G35"/>
    <mergeCell ref="B10:G10"/>
    <mergeCell ref="D15:E15"/>
    <mergeCell ref="B19:C19"/>
    <mergeCell ref="B22:D22"/>
    <mergeCell ref="B23:D2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1"/>
  <sheetViews>
    <sheetView zoomScale="80" zoomScaleNormal="80" workbookViewId="0">
      <selection activeCell="I25" sqref="I25"/>
    </sheetView>
  </sheetViews>
  <sheetFormatPr baseColWidth="10" defaultRowHeight="12.75" x14ac:dyDescent="0.2"/>
  <cols>
    <col min="1" max="1" width="9.140625" customWidth="1"/>
    <col min="2" max="2" width="13.42578125" customWidth="1"/>
    <col min="3" max="3" width="19" customWidth="1"/>
    <col min="4" max="4" width="14.42578125" style="38" customWidth="1"/>
    <col min="5" max="5" width="18.28515625" style="38" customWidth="1"/>
    <col min="6" max="6" width="15.140625" style="38" customWidth="1"/>
    <col min="7" max="11" width="17" style="38" customWidth="1"/>
    <col min="12" max="12" width="14.42578125" style="38" customWidth="1"/>
    <col min="13" max="13" width="16.28515625" style="38" customWidth="1"/>
    <col min="14" max="14" width="14.85546875" style="38" customWidth="1"/>
    <col min="15" max="19" width="14.7109375" style="38" customWidth="1"/>
    <col min="20" max="20" width="14.42578125" style="38" customWidth="1"/>
    <col min="21" max="21" width="15" style="38" customWidth="1"/>
    <col min="22" max="22" width="14.85546875" style="38" customWidth="1"/>
    <col min="23" max="27" width="14.7109375" style="38" customWidth="1"/>
    <col min="28" max="28" width="14.42578125" style="38" customWidth="1"/>
    <col min="29" max="29" width="15" style="38" customWidth="1"/>
    <col min="30" max="30" width="15.140625" style="38" customWidth="1"/>
    <col min="31" max="35" width="14.7109375" style="38" customWidth="1"/>
    <col min="36" max="36" width="18.140625" customWidth="1"/>
    <col min="37" max="37" width="18.42578125" customWidth="1"/>
    <col min="38" max="38" width="17.28515625" customWidth="1"/>
    <col min="39" max="39" width="18.85546875" customWidth="1"/>
    <col min="40" max="40" width="15.85546875" bestFit="1" customWidth="1"/>
    <col min="41" max="41" width="15.42578125" customWidth="1"/>
  </cols>
  <sheetData>
    <row r="1" spans="1:51" s="27" customFormat="1" ht="18" x14ac:dyDescent="0.25">
      <c r="A1" s="219" t="s">
        <v>854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219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</row>
    <row r="2" spans="1:51" s="27" customFormat="1" ht="18" x14ac:dyDescent="0.25">
      <c r="A2" s="219" t="s">
        <v>847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</row>
    <row r="3" spans="1:51" s="27" customFormat="1" ht="18" x14ac:dyDescent="0.25">
      <c r="A3" s="219" t="s">
        <v>842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</row>
    <row r="4" spans="1:51" ht="13.5" thickBot="1" x14ac:dyDescent="0.25"/>
    <row r="5" spans="1:51" ht="26.25" customHeight="1" thickBot="1" x14ac:dyDescent="0.25">
      <c r="A5" s="255" t="s">
        <v>780</v>
      </c>
      <c r="B5" s="258" t="s">
        <v>781</v>
      </c>
      <c r="C5" s="245" t="s">
        <v>782</v>
      </c>
      <c r="D5" s="223" t="s">
        <v>858</v>
      </c>
      <c r="E5" s="224"/>
      <c r="F5" s="224"/>
      <c r="G5" s="224"/>
      <c r="H5" s="224"/>
      <c r="I5" s="224"/>
      <c r="J5" s="224"/>
      <c r="K5" s="225"/>
      <c r="L5" s="224" t="s">
        <v>859</v>
      </c>
      <c r="M5" s="224"/>
      <c r="N5" s="224"/>
      <c r="O5" s="224"/>
      <c r="P5" s="224"/>
      <c r="Q5" s="224"/>
      <c r="R5" s="224"/>
      <c r="S5" s="225"/>
      <c r="T5" s="223" t="s">
        <v>860</v>
      </c>
      <c r="U5" s="224"/>
      <c r="V5" s="224"/>
      <c r="W5" s="224"/>
      <c r="X5" s="224"/>
      <c r="Y5" s="224"/>
      <c r="Z5" s="224"/>
      <c r="AA5" s="225"/>
      <c r="AB5" s="223" t="s">
        <v>861</v>
      </c>
      <c r="AC5" s="224"/>
      <c r="AD5" s="224"/>
      <c r="AE5" s="224"/>
      <c r="AF5" s="224"/>
      <c r="AG5" s="224"/>
      <c r="AH5" s="224"/>
      <c r="AI5" s="225"/>
      <c r="AJ5" s="226" t="s">
        <v>784</v>
      </c>
      <c r="AK5" s="229" t="s">
        <v>783</v>
      </c>
      <c r="AL5" s="229" t="s">
        <v>853</v>
      </c>
      <c r="AM5" s="216" t="s">
        <v>852</v>
      </c>
    </row>
    <row r="6" spans="1:51" ht="21.75" customHeight="1" thickBot="1" x14ac:dyDescent="0.25">
      <c r="A6" s="256"/>
      <c r="B6" s="259"/>
      <c r="C6" s="246"/>
      <c r="D6" s="223" t="s">
        <v>850</v>
      </c>
      <c r="E6" s="224"/>
      <c r="F6" s="224"/>
      <c r="G6" s="225"/>
      <c r="H6" s="224" t="s">
        <v>851</v>
      </c>
      <c r="I6" s="224"/>
      <c r="J6" s="224"/>
      <c r="K6" s="225"/>
      <c r="L6" s="224" t="s">
        <v>850</v>
      </c>
      <c r="M6" s="224"/>
      <c r="N6" s="224"/>
      <c r="O6" s="225"/>
      <c r="P6" s="224" t="s">
        <v>851</v>
      </c>
      <c r="Q6" s="224"/>
      <c r="R6" s="224"/>
      <c r="S6" s="225"/>
      <c r="T6" s="224" t="s">
        <v>850</v>
      </c>
      <c r="U6" s="224"/>
      <c r="V6" s="224"/>
      <c r="W6" s="225"/>
      <c r="X6" s="224" t="s">
        <v>851</v>
      </c>
      <c r="Y6" s="224"/>
      <c r="Z6" s="224"/>
      <c r="AA6" s="225"/>
      <c r="AB6" s="224" t="s">
        <v>850</v>
      </c>
      <c r="AC6" s="224"/>
      <c r="AD6" s="224"/>
      <c r="AE6" s="225"/>
      <c r="AF6" s="224" t="s">
        <v>851</v>
      </c>
      <c r="AG6" s="224"/>
      <c r="AH6" s="224"/>
      <c r="AI6" s="225"/>
      <c r="AJ6" s="227"/>
      <c r="AK6" s="230"/>
      <c r="AL6" s="230"/>
      <c r="AM6" s="217"/>
    </row>
    <row r="7" spans="1:51" ht="42.75" customHeight="1" thickBot="1" x14ac:dyDescent="0.25">
      <c r="A7" s="257"/>
      <c r="B7" s="260"/>
      <c r="C7" s="247"/>
      <c r="D7" s="103" t="s">
        <v>803</v>
      </c>
      <c r="E7" s="104" t="s">
        <v>778</v>
      </c>
      <c r="F7" s="105" t="s">
        <v>802</v>
      </c>
      <c r="G7" s="106" t="s">
        <v>779</v>
      </c>
      <c r="H7" s="103" t="s">
        <v>803</v>
      </c>
      <c r="I7" s="104" t="s">
        <v>778</v>
      </c>
      <c r="J7" s="105" t="s">
        <v>802</v>
      </c>
      <c r="K7" s="106" t="s">
        <v>779</v>
      </c>
      <c r="L7" s="124" t="s">
        <v>803</v>
      </c>
      <c r="M7" s="104" t="s">
        <v>778</v>
      </c>
      <c r="N7" s="104" t="s">
        <v>777</v>
      </c>
      <c r="O7" s="107" t="s">
        <v>779</v>
      </c>
      <c r="P7" s="103" t="s">
        <v>803</v>
      </c>
      <c r="Q7" s="104" t="s">
        <v>778</v>
      </c>
      <c r="R7" s="104" t="s">
        <v>777</v>
      </c>
      <c r="S7" s="107" t="s">
        <v>779</v>
      </c>
      <c r="T7" s="108" t="s">
        <v>803</v>
      </c>
      <c r="U7" s="109" t="s">
        <v>778</v>
      </c>
      <c r="V7" s="109" t="s">
        <v>777</v>
      </c>
      <c r="W7" s="110" t="s">
        <v>779</v>
      </c>
      <c r="X7" s="108" t="s">
        <v>803</v>
      </c>
      <c r="Y7" s="109" t="s">
        <v>778</v>
      </c>
      <c r="Z7" s="109" t="s">
        <v>777</v>
      </c>
      <c r="AA7" s="110" t="s">
        <v>779</v>
      </c>
      <c r="AB7" s="108" t="s">
        <v>803</v>
      </c>
      <c r="AC7" s="109" t="s">
        <v>778</v>
      </c>
      <c r="AD7" s="109" t="s">
        <v>777</v>
      </c>
      <c r="AE7" s="110" t="s">
        <v>779</v>
      </c>
      <c r="AF7" s="103" t="s">
        <v>803</v>
      </c>
      <c r="AG7" s="104" t="s">
        <v>778</v>
      </c>
      <c r="AH7" s="104" t="s">
        <v>777</v>
      </c>
      <c r="AI7" s="107" t="s">
        <v>779</v>
      </c>
      <c r="AJ7" s="228"/>
      <c r="AK7" s="231"/>
      <c r="AL7" s="231"/>
      <c r="AM7" s="218"/>
    </row>
    <row r="8" spans="1:51" x14ac:dyDescent="0.2">
      <c r="A8" s="4" t="s">
        <v>382</v>
      </c>
      <c r="B8" s="1" t="s">
        <v>327</v>
      </c>
      <c r="C8" s="5" t="s">
        <v>383</v>
      </c>
      <c r="D8" s="92"/>
      <c r="E8" s="15">
        <f>D8*74426</f>
        <v>0</v>
      </c>
      <c r="F8" s="92"/>
      <c r="G8" s="17">
        <f>F8*31440</f>
        <v>0</v>
      </c>
      <c r="H8" s="64"/>
      <c r="I8" s="64">
        <f>H8*74426</f>
        <v>0</v>
      </c>
      <c r="J8" s="64"/>
      <c r="K8" s="64">
        <f>J8*31440</f>
        <v>0</v>
      </c>
      <c r="L8" s="92">
        <v>398</v>
      </c>
      <c r="M8" s="15">
        <f>L8*74426</f>
        <v>29621548</v>
      </c>
      <c r="N8" s="92">
        <v>297</v>
      </c>
      <c r="O8" s="17">
        <f>N8*31440</f>
        <v>9337680</v>
      </c>
      <c r="P8" s="64"/>
      <c r="Q8" s="64">
        <f>P8*74426</f>
        <v>0</v>
      </c>
      <c r="R8" s="64"/>
      <c r="S8" s="64">
        <f>R8*31440</f>
        <v>0</v>
      </c>
      <c r="T8" s="92">
        <v>52</v>
      </c>
      <c r="U8" s="15">
        <f>T8*74426</f>
        <v>3870152</v>
      </c>
      <c r="V8" s="92">
        <v>43</v>
      </c>
      <c r="W8" s="17">
        <f>V8*31440</f>
        <v>1351920</v>
      </c>
      <c r="X8" s="64"/>
      <c r="Y8" s="64">
        <f>X8*74426</f>
        <v>0</v>
      </c>
      <c r="Z8" s="64"/>
      <c r="AA8" s="64">
        <f>Z8*31440</f>
        <v>0</v>
      </c>
      <c r="AB8" s="92"/>
      <c r="AC8" s="15">
        <f>AB8*74426</f>
        <v>0</v>
      </c>
      <c r="AD8" s="92"/>
      <c r="AE8" s="64">
        <f>AD8*31440</f>
        <v>0</v>
      </c>
      <c r="AF8" s="41"/>
      <c r="AG8" s="41">
        <f>AF8*74426</f>
        <v>0</v>
      </c>
      <c r="AH8" s="41"/>
      <c r="AI8" s="41">
        <f>AH8*31440</f>
        <v>0</v>
      </c>
      <c r="AJ8" s="71">
        <f t="shared" ref="AJ8:AJ40" si="0">(E8+M8+U8+AC8)</f>
        <v>33491700</v>
      </c>
      <c r="AK8" s="3">
        <f t="shared" ref="AK8:AK40" si="1">(G8+O8+W8+AE8)</f>
        <v>10689600</v>
      </c>
      <c r="AL8" s="3">
        <f>AJ8/2+AK8</f>
        <v>27435450</v>
      </c>
      <c r="AM8" s="32">
        <f>SUM(AJ8/2+I8+K8+Q8+S8+Y8+AA8+AG8+AI8)</f>
        <v>16745850</v>
      </c>
    </row>
    <row r="9" spans="1:51" x14ac:dyDescent="0.2">
      <c r="A9" s="4" t="s">
        <v>384</v>
      </c>
      <c r="B9" s="1" t="s">
        <v>345</v>
      </c>
      <c r="C9" s="5" t="s">
        <v>385</v>
      </c>
      <c r="D9" s="92">
        <v>210</v>
      </c>
      <c r="E9" s="15">
        <f t="shared" ref="E9:E40" si="2">D9*74426</f>
        <v>15629460</v>
      </c>
      <c r="F9" s="92">
        <v>115</v>
      </c>
      <c r="G9" s="17">
        <f t="shared" ref="G9:G40" si="3">F9*31440</f>
        <v>3615600</v>
      </c>
      <c r="H9" s="64">
        <v>40</v>
      </c>
      <c r="I9" s="64">
        <f t="shared" ref="I9:I40" si="4">H9*74426</f>
        <v>2977040</v>
      </c>
      <c r="J9" s="64">
        <v>0</v>
      </c>
      <c r="K9" s="64">
        <f t="shared" ref="K9:K40" si="5">J9*31440</f>
        <v>0</v>
      </c>
      <c r="L9" s="92">
        <v>96</v>
      </c>
      <c r="M9" s="15">
        <f t="shared" ref="M9:M40" si="6">L9*74426</f>
        <v>7144896</v>
      </c>
      <c r="N9" s="92">
        <v>57</v>
      </c>
      <c r="O9" s="17">
        <f t="shared" ref="O9:O40" si="7">N9*31440</f>
        <v>1792080</v>
      </c>
      <c r="P9" s="64"/>
      <c r="Q9" s="64">
        <f t="shared" ref="Q9:Q40" si="8">P9*74426</f>
        <v>0</v>
      </c>
      <c r="R9" s="64"/>
      <c r="S9" s="64">
        <f t="shared" ref="S9:S40" si="9">R9*31440</f>
        <v>0</v>
      </c>
      <c r="T9" s="92"/>
      <c r="U9" s="15">
        <f t="shared" ref="U9:U40" si="10">T9*74426</f>
        <v>0</v>
      </c>
      <c r="V9" s="92"/>
      <c r="W9" s="17">
        <f t="shared" ref="W9:W40" si="11">V9*31440</f>
        <v>0</v>
      </c>
      <c r="X9" s="64"/>
      <c r="Y9" s="64">
        <f t="shared" ref="Y9:Y40" si="12">X9*74426</f>
        <v>0</v>
      </c>
      <c r="Z9" s="64"/>
      <c r="AA9" s="64">
        <f t="shared" ref="AA9:AA40" si="13">Z9*31440</f>
        <v>0</v>
      </c>
      <c r="AB9" s="92">
        <v>35</v>
      </c>
      <c r="AC9" s="15">
        <f t="shared" ref="AC9:AC40" si="14">AB9*74426</f>
        <v>2604910</v>
      </c>
      <c r="AD9" s="92">
        <v>28</v>
      </c>
      <c r="AE9" s="64">
        <f t="shared" ref="AE9:AE40" si="15">AD9*31440</f>
        <v>880320</v>
      </c>
      <c r="AF9" s="41"/>
      <c r="AG9" s="41">
        <f t="shared" ref="AG9:AG40" si="16">AF9*74426</f>
        <v>0</v>
      </c>
      <c r="AH9" s="41"/>
      <c r="AI9" s="41">
        <f t="shared" ref="AI9:AI40" si="17">AH9*31440</f>
        <v>0</v>
      </c>
      <c r="AJ9" s="71">
        <f t="shared" si="0"/>
        <v>25379266</v>
      </c>
      <c r="AK9" s="3">
        <f t="shared" si="1"/>
        <v>6288000</v>
      </c>
      <c r="AL9" s="3">
        <f t="shared" ref="AL9:AL40" si="18">AJ9/2+AK9</f>
        <v>18977633</v>
      </c>
      <c r="AM9" s="32">
        <f t="shared" ref="AM9:AM39" si="19">SUM(AJ9/2+I9+K9+Q9+S9+Y9+AA9+AG9+AI9)</f>
        <v>15666673</v>
      </c>
    </row>
    <row r="10" spans="1:51" x14ac:dyDescent="0.2">
      <c r="A10" s="4" t="s">
        <v>386</v>
      </c>
      <c r="B10" s="1" t="s">
        <v>339</v>
      </c>
      <c r="C10" s="5" t="s">
        <v>387</v>
      </c>
      <c r="D10" s="92"/>
      <c r="E10" s="15">
        <f t="shared" si="2"/>
        <v>0</v>
      </c>
      <c r="F10" s="92"/>
      <c r="G10" s="17">
        <f t="shared" si="3"/>
        <v>0</v>
      </c>
      <c r="H10" s="64"/>
      <c r="I10" s="64">
        <f t="shared" si="4"/>
        <v>0</v>
      </c>
      <c r="J10" s="64"/>
      <c r="K10" s="64">
        <f t="shared" si="5"/>
        <v>0</v>
      </c>
      <c r="L10" s="92">
        <v>132</v>
      </c>
      <c r="M10" s="15">
        <f t="shared" si="6"/>
        <v>9824232</v>
      </c>
      <c r="N10" s="92">
        <v>107</v>
      </c>
      <c r="O10" s="17">
        <f t="shared" si="7"/>
        <v>3364080</v>
      </c>
      <c r="P10" s="64">
        <v>3</v>
      </c>
      <c r="Q10" s="64">
        <f t="shared" si="8"/>
        <v>223278</v>
      </c>
      <c r="R10" s="64">
        <v>3</v>
      </c>
      <c r="S10" s="64">
        <f t="shared" si="9"/>
        <v>94320</v>
      </c>
      <c r="T10" s="92">
        <v>7</v>
      </c>
      <c r="U10" s="15">
        <f t="shared" si="10"/>
        <v>520982</v>
      </c>
      <c r="V10" s="92">
        <v>7</v>
      </c>
      <c r="W10" s="17">
        <f t="shared" si="11"/>
        <v>220080</v>
      </c>
      <c r="X10" s="64"/>
      <c r="Y10" s="64">
        <f t="shared" si="12"/>
        <v>0</v>
      </c>
      <c r="Z10" s="64"/>
      <c r="AA10" s="64">
        <f t="shared" si="13"/>
        <v>0</v>
      </c>
      <c r="AB10" s="92"/>
      <c r="AC10" s="15">
        <f t="shared" si="14"/>
        <v>0</v>
      </c>
      <c r="AD10" s="92"/>
      <c r="AE10" s="64">
        <f t="shared" si="15"/>
        <v>0</v>
      </c>
      <c r="AF10" s="41"/>
      <c r="AG10" s="41">
        <f t="shared" si="16"/>
        <v>0</v>
      </c>
      <c r="AH10" s="41"/>
      <c r="AI10" s="41">
        <f t="shared" si="17"/>
        <v>0</v>
      </c>
      <c r="AJ10" s="71">
        <f t="shared" si="0"/>
        <v>10345214</v>
      </c>
      <c r="AK10" s="3">
        <f t="shared" si="1"/>
        <v>3584160</v>
      </c>
      <c r="AL10" s="3">
        <f t="shared" si="18"/>
        <v>8756767</v>
      </c>
      <c r="AM10" s="32">
        <f t="shared" si="19"/>
        <v>5490205</v>
      </c>
    </row>
    <row r="11" spans="1:51" x14ac:dyDescent="0.2">
      <c r="A11" s="4" t="s">
        <v>388</v>
      </c>
      <c r="B11" s="1" t="s">
        <v>336</v>
      </c>
      <c r="C11" s="5" t="s">
        <v>389</v>
      </c>
      <c r="D11" s="92"/>
      <c r="E11" s="15">
        <f t="shared" si="2"/>
        <v>0</v>
      </c>
      <c r="F11" s="92"/>
      <c r="G11" s="17">
        <f t="shared" si="3"/>
        <v>0</v>
      </c>
      <c r="H11" s="64"/>
      <c r="I11" s="64">
        <f t="shared" si="4"/>
        <v>0</v>
      </c>
      <c r="J11" s="64"/>
      <c r="K11" s="64">
        <f t="shared" si="5"/>
        <v>0</v>
      </c>
      <c r="L11" s="92">
        <v>14</v>
      </c>
      <c r="M11" s="15">
        <f t="shared" si="6"/>
        <v>1041964</v>
      </c>
      <c r="N11" s="92">
        <v>9</v>
      </c>
      <c r="O11" s="17">
        <f t="shared" si="7"/>
        <v>282960</v>
      </c>
      <c r="P11" s="64"/>
      <c r="Q11" s="64">
        <f t="shared" si="8"/>
        <v>0</v>
      </c>
      <c r="R11" s="64"/>
      <c r="S11" s="64">
        <f t="shared" si="9"/>
        <v>0</v>
      </c>
      <c r="T11" s="92"/>
      <c r="U11" s="15">
        <f t="shared" si="10"/>
        <v>0</v>
      </c>
      <c r="V11" s="92"/>
      <c r="W11" s="17">
        <f t="shared" si="11"/>
        <v>0</v>
      </c>
      <c r="X11" s="64"/>
      <c r="Y11" s="64">
        <f t="shared" si="12"/>
        <v>0</v>
      </c>
      <c r="Z11" s="64"/>
      <c r="AA11" s="64">
        <f t="shared" si="13"/>
        <v>0</v>
      </c>
      <c r="AB11" s="92"/>
      <c r="AC11" s="15">
        <f t="shared" si="14"/>
        <v>0</v>
      </c>
      <c r="AD11" s="92"/>
      <c r="AE11" s="64">
        <f t="shared" si="15"/>
        <v>0</v>
      </c>
      <c r="AF11" s="41"/>
      <c r="AG11" s="41">
        <f t="shared" si="16"/>
        <v>0</v>
      </c>
      <c r="AH11" s="41"/>
      <c r="AI11" s="41">
        <f t="shared" si="17"/>
        <v>0</v>
      </c>
      <c r="AJ11" s="71">
        <f t="shared" si="0"/>
        <v>1041964</v>
      </c>
      <c r="AK11" s="3">
        <f t="shared" si="1"/>
        <v>282960</v>
      </c>
      <c r="AL11" s="3">
        <f t="shared" si="18"/>
        <v>803942</v>
      </c>
      <c r="AM11" s="32">
        <f t="shared" si="19"/>
        <v>520982</v>
      </c>
    </row>
    <row r="12" spans="1:51" x14ac:dyDescent="0.2">
      <c r="A12" s="4" t="s">
        <v>390</v>
      </c>
      <c r="B12" s="1" t="s">
        <v>354</v>
      </c>
      <c r="C12" s="5" t="s">
        <v>391</v>
      </c>
      <c r="D12" s="92">
        <v>600</v>
      </c>
      <c r="E12" s="15">
        <f t="shared" si="2"/>
        <v>44655600</v>
      </c>
      <c r="F12" s="92">
        <v>260</v>
      </c>
      <c r="G12" s="17">
        <f t="shared" si="3"/>
        <v>8174400</v>
      </c>
      <c r="H12" s="64">
        <v>600</v>
      </c>
      <c r="I12" s="64">
        <f t="shared" si="4"/>
        <v>44655600</v>
      </c>
      <c r="J12" s="64">
        <v>260</v>
      </c>
      <c r="K12" s="64">
        <f t="shared" si="5"/>
        <v>8174400</v>
      </c>
      <c r="L12" s="92">
        <v>400</v>
      </c>
      <c r="M12" s="15">
        <f t="shared" si="6"/>
        <v>29770400</v>
      </c>
      <c r="N12" s="92">
        <v>309</v>
      </c>
      <c r="O12" s="17">
        <f t="shared" si="7"/>
        <v>9714960</v>
      </c>
      <c r="P12" s="64"/>
      <c r="Q12" s="64">
        <f t="shared" si="8"/>
        <v>0</v>
      </c>
      <c r="R12" s="64"/>
      <c r="S12" s="64">
        <f t="shared" si="9"/>
        <v>0</v>
      </c>
      <c r="T12" s="92"/>
      <c r="U12" s="15">
        <f t="shared" si="10"/>
        <v>0</v>
      </c>
      <c r="V12" s="92"/>
      <c r="W12" s="17">
        <f t="shared" si="11"/>
        <v>0</v>
      </c>
      <c r="X12" s="64"/>
      <c r="Y12" s="64">
        <f t="shared" si="12"/>
        <v>0</v>
      </c>
      <c r="Z12" s="64"/>
      <c r="AA12" s="64">
        <f t="shared" si="13"/>
        <v>0</v>
      </c>
      <c r="AB12" s="92">
        <v>42</v>
      </c>
      <c r="AC12" s="15">
        <f t="shared" si="14"/>
        <v>3125892</v>
      </c>
      <c r="AD12" s="92">
        <v>33</v>
      </c>
      <c r="AE12" s="64">
        <f t="shared" si="15"/>
        <v>1037520</v>
      </c>
      <c r="AF12" s="41"/>
      <c r="AG12" s="41">
        <f t="shared" si="16"/>
        <v>0</v>
      </c>
      <c r="AH12" s="41"/>
      <c r="AI12" s="41">
        <f t="shared" si="17"/>
        <v>0</v>
      </c>
      <c r="AJ12" s="71">
        <f t="shared" si="0"/>
        <v>77551892</v>
      </c>
      <c r="AK12" s="3">
        <f t="shared" si="1"/>
        <v>18926880</v>
      </c>
      <c r="AL12" s="3">
        <f t="shared" si="18"/>
        <v>57702826</v>
      </c>
      <c r="AM12" s="32">
        <f t="shared" si="19"/>
        <v>91605946</v>
      </c>
    </row>
    <row r="13" spans="1:51" x14ac:dyDescent="0.2">
      <c r="A13" s="4" t="s">
        <v>392</v>
      </c>
      <c r="B13" s="1" t="s">
        <v>351</v>
      </c>
      <c r="C13" s="5" t="s">
        <v>393</v>
      </c>
      <c r="D13" s="92">
        <v>850</v>
      </c>
      <c r="E13" s="15">
        <f t="shared" si="2"/>
        <v>63262100</v>
      </c>
      <c r="F13" s="92">
        <v>550</v>
      </c>
      <c r="G13" s="17">
        <f t="shared" si="3"/>
        <v>17292000</v>
      </c>
      <c r="H13" s="64"/>
      <c r="I13" s="64">
        <f t="shared" si="4"/>
        <v>0</v>
      </c>
      <c r="J13" s="64"/>
      <c r="K13" s="64">
        <f t="shared" si="5"/>
        <v>0</v>
      </c>
      <c r="L13" s="92">
        <v>313</v>
      </c>
      <c r="M13" s="15">
        <f t="shared" si="6"/>
        <v>23295338</v>
      </c>
      <c r="N13" s="92">
        <v>212</v>
      </c>
      <c r="O13" s="17">
        <f t="shared" si="7"/>
        <v>6665280</v>
      </c>
      <c r="P13" s="64">
        <v>26</v>
      </c>
      <c r="Q13" s="64">
        <f t="shared" si="8"/>
        <v>1935076</v>
      </c>
      <c r="R13" s="64">
        <v>19</v>
      </c>
      <c r="S13" s="64">
        <f t="shared" si="9"/>
        <v>597360</v>
      </c>
      <c r="T13" s="92">
        <v>19</v>
      </c>
      <c r="U13" s="15">
        <f t="shared" si="10"/>
        <v>1414094</v>
      </c>
      <c r="V13" s="92">
        <v>15</v>
      </c>
      <c r="W13" s="17">
        <f t="shared" si="11"/>
        <v>471600</v>
      </c>
      <c r="X13" s="64"/>
      <c r="Y13" s="64">
        <f t="shared" si="12"/>
        <v>0</v>
      </c>
      <c r="Z13" s="64"/>
      <c r="AA13" s="64">
        <f t="shared" si="13"/>
        <v>0</v>
      </c>
      <c r="AB13" s="92"/>
      <c r="AC13" s="15">
        <f t="shared" si="14"/>
        <v>0</v>
      </c>
      <c r="AD13" s="92"/>
      <c r="AE13" s="64">
        <f t="shared" si="15"/>
        <v>0</v>
      </c>
      <c r="AF13" s="41"/>
      <c r="AG13" s="41">
        <f t="shared" si="16"/>
        <v>0</v>
      </c>
      <c r="AH13" s="41"/>
      <c r="AI13" s="41">
        <f t="shared" si="17"/>
        <v>0</v>
      </c>
      <c r="AJ13" s="71">
        <f t="shared" si="0"/>
        <v>87971532</v>
      </c>
      <c r="AK13" s="3">
        <f t="shared" si="1"/>
        <v>24428880</v>
      </c>
      <c r="AL13" s="3">
        <f t="shared" si="18"/>
        <v>68414646</v>
      </c>
      <c r="AM13" s="32">
        <f t="shared" si="19"/>
        <v>46518202</v>
      </c>
    </row>
    <row r="14" spans="1:51" x14ac:dyDescent="0.2">
      <c r="A14" s="4" t="s">
        <v>394</v>
      </c>
      <c r="B14" s="1" t="s">
        <v>330</v>
      </c>
      <c r="C14" s="5" t="s">
        <v>395</v>
      </c>
      <c r="D14" s="92">
        <v>828</v>
      </c>
      <c r="E14" s="15">
        <f t="shared" si="2"/>
        <v>61624728</v>
      </c>
      <c r="F14" s="92">
        <v>393</v>
      </c>
      <c r="G14" s="17">
        <f t="shared" si="3"/>
        <v>12355920</v>
      </c>
      <c r="H14" s="64"/>
      <c r="I14" s="64">
        <f t="shared" si="4"/>
        <v>0</v>
      </c>
      <c r="J14" s="64"/>
      <c r="K14" s="64">
        <f t="shared" si="5"/>
        <v>0</v>
      </c>
      <c r="L14" s="92">
        <v>342</v>
      </c>
      <c r="M14" s="15">
        <f t="shared" si="6"/>
        <v>25453692</v>
      </c>
      <c r="N14" s="92">
        <v>215</v>
      </c>
      <c r="O14" s="17">
        <f t="shared" si="7"/>
        <v>6759600</v>
      </c>
      <c r="P14" s="64"/>
      <c r="Q14" s="64">
        <f t="shared" si="8"/>
        <v>0</v>
      </c>
      <c r="R14" s="64"/>
      <c r="S14" s="64">
        <f t="shared" si="9"/>
        <v>0</v>
      </c>
      <c r="T14" s="92"/>
      <c r="U14" s="15">
        <f t="shared" si="10"/>
        <v>0</v>
      </c>
      <c r="V14" s="92"/>
      <c r="W14" s="17">
        <f t="shared" si="11"/>
        <v>0</v>
      </c>
      <c r="X14" s="64">
        <v>8</v>
      </c>
      <c r="Y14" s="64">
        <f t="shared" si="12"/>
        <v>595408</v>
      </c>
      <c r="Z14" s="64">
        <v>0</v>
      </c>
      <c r="AA14" s="64">
        <f t="shared" si="13"/>
        <v>0</v>
      </c>
      <c r="AB14" s="92">
        <v>134</v>
      </c>
      <c r="AC14" s="15">
        <f t="shared" si="14"/>
        <v>9973084</v>
      </c>
      <c r="AD14" s="92">
        <v>92</v>
      </c>
      <c r="AE14" s="64">
        <f t="shared" si="15"/>
        <v>2892480</v>
      </c>
      <c r="AF14" s="41"/>
      <c r="AG14" s="41">
        <f t="shared" si="16"/>
        <v>0</v>
      </c>
      <c r="AH14" s="41"/>
      <c r="AI14" s="41">
        <f t="shared" si="17"/>
        <v>0</v>
      </c>
      <c r="AJ14" s="71">
        <f t="shared" si="0"/>
        <v>97051504</v>
      </c>
      <c r="AK14" s="3">
        <f t="shared" si="1"/>
        <v>22008000</v>
      </c>
      <c r="AL14" s="3">
        <f t="shared" si="18"/>
        <v>70533752</v>
      </c>
      <c r="AM14" s="32">
        <f t="shared" si="19"/>
        <v>49121160</v>
      </c>
    </row>
    <row r="15" spans="1:51" s="38" customFormat="1" x14ac:dyDescent="0.2">
      <c r="A15" s="4" t="s">
        <v>774</v>
      </c>
      <c r="B15" s="1" t="s">
        <v>342</v>
      </c>
      <c r="C15" s="5" t="s">
        <v>775</v>
      </c>
      <c r="D15" s="92">
        <v>373</v>
      </c>
      <c r="E15" s="15">
        <f t="shared" si="2"/>
        <v>27760898</v>
      </c>
      <c r="F15" s="92">
        <v>192</v>
      </c>
      <c r="G15" s="17">
        <f t="shared" si="3"/>
        <v>6036480</v>
      </c>
      <c r="H15" s="64">
        <v>69</v>
      </c>
      <c r="I15" s="64">
        <f t="shared" si="4"/>
        <v>5135394</v>
      </c>
      <c r="J15" s="64">
        <v>38</v>
      </c>
      <c r="K15" s="64">
        <f t="shared" si="5"/>
        <v>1194720</v>
      </c>
      <c r="L15" s="92">
        <v>153</v>
      </c>
      <c r="M15" s="15">
        <f t="shared" si="6"/>
        <v>11387178</v>
      </c>
      <c r="N15" s="92">
        <v>94</v>
      </c>
      <c r="O15" s="17">
        <f t="shared" si="7"/>
        <v>2955360</v>
      </c>
      <c r="P15" s="64"/>
      <c r="Q15" s="64">
        <f t="shared" si="8"/>
        <v>0</v>
      </c>
      <c r="R15" s="64"/>
      <c r="S15" s="64">
        <f t="shared" si="9"/>
        <v>0</v>
      </c>
      <c r="T15" s="92"/>
      <c r="U15" s="15">
        <f t="shared" si="10"/>
        <v>0</v>
      </c>
      <c r="V15" s="92"/>
      <c r="W15" s="17">
        <f t="shared" si="11"/>
        <v>0</v>
      </c>
      <c r="X15" s="64"/>
      <c r="Y15" s="64">
        <f t="shared" si="12"/>
        <v>0</v>
      </c>
      <c r="Z15" s="64"/>
      <c r="AA15" s="64">
        <f t="shared" si="13"/>
        <v>0</v>
      </c>
      <c r="AB15" s="92">
        <v>26</v>
      </c>
      <c r="AC15" s="15">
        <f t="shared" si="14"/>
        <v>1935076</v>
      </c>
      <c r="AD15" s="92">
        <v>24</v>
      </c>
      <c r="AE15" s="64">
        <f t="shared" si="15"/>
        <v>754560</v>
      </c>
      <c r="AF15" s="41">
        <v>2</v>
      </c>
      <c r="AG15" s="41">
        <f t="shared" si="16"/>
        <v>148852</v>
      </c>
      <c r="AH15" s="41">
        <v>1</v>
      </c>
      <c r="AI15" s="41">
        <f t="shared" si="17"/>
        <v>31440</v>
      </c>
      <c r="AJ15" s="69">
        <f t="shared" si="0"/>
        <v>41083152</v>
      </c>
      <c r="AK15" s="41">
        <f t="shared" si="1"/>
        <v>9746400</v>
      </c>
      <c r="AL15" s="41">
        <f t="shared" si="18"/>
        <v>30287976</v>
      </c>
      <c r="AM15" s="17">
        <f t="shared" si="19"/>
        <v>27051982</v>
      </c>
    </row>
    <row r="16" spans="1:51" s="38" customFormat="1" x14ac:dyDescent="0.2">
      <c r="A16" s="4" t="s">
        <v>396</v>
      </c>
      <c r="B16" s="1" t="s">
        <v>349</v>
      </c>
      <c r="C16" s="5" t="s">
        <v>397</v>
      </c>
      <c r="D16" s="92">
        <v>123</v>
      </c>
      <c r="E16" s="15">
        <f t="shared" si="2"/>
        <v>9154398</v>
      </c>
      <c r="F16" s="92">
        <v>74</v>
      </c>
      <c r="G16" s="17">
        <f t="shared" si="3"/>
        <v>2326560</v>
      </c>
      <c r="H16" s="64"/>
      <c r="I16" s="64">
        <f t="shared" si="4"/>
        <v>0</v>
      </c>
      <c r="J16" s="64"/>
      <c r="K16" s="64">
        <f t="shared" si="5"/>
        <v>0</v>
      </c>
      <c r="L16" s="92">
        <v>5</v>
      </c>
      <c r="M16" s="15">
        <f t="shared" si="6"/>
        <v>372130</v>
      </c>
      <c r="N16" s="92">
        <v>2</v>
      </c>
      <c r="O16" s="17">
        <f t="shared" si="7"/>
        <v>62880</v>
      </c>
      <c r="P16" s="64"/>
      <c r="Q16" s="64">
        <f t="shared" si="8"/>
        <v>0</v>
      </c>
      <c r="R16" s="64"/>
      <c r="S16" s="64">
        <f t="shared" si="9"/>
        <v>0</v>
      </c>
      <c r="T16" s="92">
        <v>3</v>
      </c>
      <c r="U16" s="15">
        <f t="shared" si="10"/>
        <v>223278</v>
      </c>
      <c r="V16" s="92">
        <v>3</v>
      </c>
      <c r="W16" s="17">
        <f t="shared" si="11"/>
        <v>94320</v>
      </c>
      <c r="X16" s="64"/>
      <c r="Y16" s="64">
        <f t="shared" si="12"/>
        <v>0</v>
      </c>
      <c r="Z16" s="64"/>
      <c r="AA16" s="64">
        <f t="shared" si="13"/>
        <v>0</v>
      </c>
      <c r="AB16" s="92">
        <v>15</v>
      </c>
      <c r="AC16" s="15">
        <f t="shared" si="14"/>
        <v>1116390</v>
      </c>
      <c r="AD16" s="92">
        <v>14</v>
      </c>
      <c r="AE16" s="64">
        <f t="shared" si="15"/>
        <v>440160</v>
      </c>
      <c r="AF16" s="41"/>
      <c r="AG16" s="41">
        <f t="shared" si="16"/>
        <v>0</v>
      </c>
      <c r="AH16" s="41"/>
      <c r="AI16" s="41">
        <f t="shared" si="17"/>
        <v>0</v>
      </c>
      <c r="AJ16" s="69">
        <f t="shared" si="0"/>
        <v>10866196</v>
      </c>
      <c r="AK16" s="41">
        <f t="shared" si="1"/>
        <v>2923920</v>
      </c>
      <c r="AL16" s="41">
        <f t="shared" si="18"/>
        <v>8357018</v>
      </c>
      <c r="AM16" s="17">
        <f t="shared" si="19"/>
        <v>5433098</v>
      </c>
    </row>
    <row r="17" spans="1:39" s="38" customFormat="1" x14ac:dyDescent="0.2">
      <c r="A17" s="4" t="s">
        <v>398</v>
      </c>
      <c r="B17" s="1" t="s">
        <v>348</v>
      </c>
      <c r="C17" s="5" t="s">
        <v>399</v>
      </c>
      <c r="D17" s="92">
        <v>349</v>
      </c>
      <c r="E17" s="15">
        <f t="shared" si="2"/>
        <v>25974674</v>
      </c>
      <c r="F17" s="92">
        <v>155</v>
      </c>
      <c r="G17" s="17">
        <f t="shared" si="3"/>
        <v>4873200</v>
      </c>
      <c r="H17" s="64"/>
      <c r="I17" s="64">
        <f t="shared" si="4"/>
        <v>0</v>
      </c>
      <c r="J17" s="64"/>
      <c r="K17" s="64">
        <f t="shared" si="5"/>
        <v>0</v>
      </c>
      <c r="L17" s="92">
        <v>354</v>
      </c>
      <c r="M17" s="15">
        <f t="shared" si="6"/>
        <v>26346804</v>
      </c>
      <c r="N17" s="92">
        <v>238</v>
      </c>
      <c r="O17" s="17">
        <f t="shared" si="7"/>
        <v>7482720</v>
      </c>
      <c r="P17" s="64"/>
      <c r="Q17" s="64">
        <f t="shared" si="8"/>
        <v>0</v>
      </c>
      <c r="R17" s="64"/>
      <c r="S17" s="64">
        <f t="shared" si="9"/>
        <v>0</v>
      </c>
      <c r="T17" s="92"/>
      <c r="U17" s="15">
        <f t="shared" si="10"/>
        <v>0</v>
      </c>
      <c r="V17" s="92"/>
      <c r="W17" s="17">
        <f t="shared" si="11"/>
        <v>0</v>
      </c>
      <c r="X17" s="64"/>
      <c r="Y17" s="64">
        <f t="shared" si="12"/>
        <v>0</v>
      </c>
      <c r="Z17" s="64"/>
      <c r="AA17" s="64">
        <f t="shared" si="13"/>
        <v>0</v>
      </c>
      <c r="AB17" s="92">
        <v>95</v>
      </c>
      <c r="AC17" s="15">
        <f t="shared" si="14"/>
        <v>7070470</v>
      </c>
      <c r="AD17" s="92">
        <v>85</v>
      </c>
      <c r="AE17" s="64">
        <f t="shared" si="15"/>
        <v>2672400</v>
      </c>
      <c r="AF17" s="41"/>
      <c r="AG17" s="41">
        <f t="shared" si="16"/>
        <v>0</v>
      </c>
      <c r="AH17" s="41"/>
      <c r="AI17" s="41">
        <f t="shared" si="17"/>
        <v>0</v>
      </c>
      <c r="AJ17" s="69">
        <f t="shared" si="0"/>
        <v>59391948</v>
      </c>
      <c r="AK17" s="41">
        <f t="shared" si="1"/>
        <v>15028320</v>
      </c>
      <c r="AL17" s="41">
        <f t="shared" si="18"/>
        <v>44724294</v>
      </c>
      <c r="AM17" s="17">
        <f t="shared" si="19"/>
        <v>29695974</v>
      </c>
    </row>
    <row r="18" spans="1:39" s="38" customFormat="1" x14ac:dyDescent="0.2">
      <c r="A18" s="4" t="s">
        <v>400</v>
      </c>
      <c r="B18" s="1" t="s">
        <v>333</v>
      </c>
      <c r="C18" s="5" t="s">
        <v>401</v>
      </c>
      <c r="D18" s="92"/>
      <c r="E18" s="15">
        <f t="shared" si="2"/>
        <v>0</v>
      </c>
      <c r="F18" s="92"/>
      <c r="G18" s="17">
        <f t="shared" si="3"/>
        <v>0</v>
      </c>
      <c r="H18" s="64"/>
      <c r="I18" s="64">
        <f t="shared" si="4"/>
        <v>0</v>
      </c>
      <c r="J18" s="64"/>
      <c r="K18" s="64">
        <f t="shared" si="5"/>
        <v>0</v>
      </c>
      <c r="L18" s="92">
        <v>290</v>
      </c>
      <c r="M18" s="15">
        <f t="shared" si="6"/>
        <v>21583540</v>
      </c>
      <c r="N18" s="92">
        <v>280</v>
      </c>
      <c r="O18" s="17">
        <f t="shared" si="7"/>
        <v>8803200</v>
      </c>
      <c r="P18" s="64"/>
      <c r="Q18" s="64">
        <f t="shared" si="8"/>
        <v>0</v>
      </c>
      <c r="R18" s="64"/>
      <c r="S18" s="64">
        <f t="shared" si="9"/>
        <v>0</v>
      </c>
      <c r="T18" s="92">
        <v>5</v>
      </c>
      <c r="U18" s="15">
        <f t="shared" si="10"/>
        <v>372130</v>
      </c>
      <c r="V18" s="92">
        <v>5</v>
      </c>
      <c r="W18" s="17">
        <f t="shared" si="11"/>
        <v>157200</v>
      </c>
      <c r="X18" s="64">
        <v>1</v>
      </c>
      <c r="Y18" s="64">
        <f t="shared" si="12"/>
        <v>74426</v>
      </c>
      <c r="Z18" s="64">
        <v>1</v>
      </c>
      <c r="AA18" s="64">
        <f t="shared" si="13"/>
        <v>31440</v>
      </c>
      <c r="AB18" s="92"/>
      <c r="AC18" s="15">
        <f t="shared" si="14"/>
        <v>0</v>
      </c>
      <c r="AD18" s="92"/>
      <c r="AE18" s="64">
        <f t="shared" si="15"/>
        <v>0</v>
      </c>
      <c r="AF18" s="41"/>
      <c r="AG18" s="41">
        <f t="shared" si="16"/>
        <v>0</v>
      </c>
      <c r="AH18" s="41"/>
      <c r="AI18" s="41">
        <f t="shared" si="17"/>
        <v>0</v>
      </c>
      <c r="AJ18" s="69">
        <f t="shared" si="0"/>
        <v>21955670</v>
      </c>
      <c r="AK18" s="41">
        <f t="shared" si="1"/>
        <v>8960400</v>
      </c>
      <c r="AL18" s="41">
        <f t="shared" si="18"/>
        <v>19938235</v>
      </c>
      <c r="AM18" s="17">
        <f t="shared" si="19"/>
        <v>11083701</v>
      </c>
    </row>
    <row r="19" spans="1:39" s="38" customFormat="1" x14ac:dyDescent="0.2">
      <c r="A19" s="4" t="s">
        <v>402</v>
      </c>
      <c r="B19" s="1" t="s">
        <v>356</v>
      </c>
      <c r="C19" s="5" t="s">
        <v>403</v>
      </c>
      <c r="D19" s="92">
        <v>379</v>
      </c>
      <c r="E19" s="15">
        <f t="shared" si="2"/>
        <v>28207454</v>
      </c>
      <c r="F19" s="92">
        <v>202</v>
      </c>
      <c r="G19" s="17">
        <f t="shared" si="3"/>
        <v>6350880</v>
      </c>
      <c r="H19" s="64"/>
      <c r="I19" s="64">
        <f t="shared" si="4"/>
        <v>0</v>
      </c>
      <c r="J19" s="64"/>
      <c r="K19" s="64">
        <f t="shared" si="5"/>
        <v>0</v>
      </c>
      <c r="L19" s="92">
        <v>236</v>
      </c>
      <c r="M19" s="15">
        <f t="shared" si="6"/>
        <v>17564536</v>
      </c>
      <c r="N19" s="92">
        <v>147</v>
      </c>
      <c r="O19" s="17">
        <f t="shared" si="7"/>
        <v>4621680</v>
      </c>
      <c r="P19" s="64"/>
      <c r="Q19" s="64">
        <f t="shared" si="8"/>
        <v>0</v>
      </c>
      <c r="R19" s="64"/>
      <c r="S19" s="64">
        <f t="shared" si="9"/>
        <v>0</v>
      </c>
      <c r="T19" s="92"/>
      <c r="U19" s="15">
        <f t="shared" si="10"/>
        <v>0</v>
      </c>
      <c r="V19" s="92"/>
      <c r="W19" s="17">
        <f t="shared" si="11"/>
        <v>0</v>
      </c>
      <c r="X19" s="64"/>
      <c r="Y19" s="64">
        <f t="shared" si="12"/>
        <v>0</v>
      </c>
      <c r="Z19" s="64"/>
      <c r="AA19" s="64">
        <f t="shared" si="13"/>
        <v>0</v>
      </c>
      <c r="AB19" s="92"/>
      <c r="AC19" s="15">
        <f t="shared" si="14"/>
        <v>0</v>
      </c>
      <c r="AD19" s="92"/>
      <c r="AE19" s="64">
        <f t="shared" si="15"/>
        <v>0</v>
      </c>
      <c r="AF19" s="41"/>
      <c r="AG19" s="41">
        <f t="shared" si="16"/>
        <v>0</v>
      </c>
      <c r="AH19" s="41"/>
      <c r="AI19" s="41">
        <f t="shared" si="17"/>
        <v>0</v>
      </c>
      <c r="AJ19" s="69">
        <f t="shared" si="0"/>
        <v>45771990</v>
      </c>
      <c r="AK19" s="41">
        <f t="shared" si="1"/>
        <v>10972560</v>
      </c>
      <c r="AL19" s="41">
        <f t="shared" si="18"/>
        <v>33858555</v>
      </c>
      <c r="AM19" s="17">
        <f t="shared" si="19"/>
        <v>22885995</v>
      </c>
    </row>
    <row r="20" spans="1:39" s="38" customFormat="1" x14ac:dyDescent="0.2">
      <c r="A20" s="4" t="s">
        <v>404</v>
      </c>
      <c r="B20" s="1" t="s">
        <v>384</v>
      </c>
      <c r="C20" s="5" t="s">
        <v>405</v>
      </c>
      <c r="D20" s="92">
        <v>405</v>
      </c>
      <c r="E20" s="15">
        <f t="shared" si="2"/>
        <v>30142530</v>
      </c>
      <c r="F20" s="92">
        <v>178</v>
      </c>
      <c r="G20" s="17">
        <f t="shared" si="3"/>
        <v>5596320</v>
      </c>
      <c r="H20" s="64"/>
      <c r="I20" s="64">
        <f t="shared" si="4"/>
        <v>0</v>
      </c>
      <c r="J20" s="64"/>
      <c r="K20" s="64">
        <f t="shared" si="5"/>
        <v>0</v>
      </c>
      <c r="L20" s="92">
        <v>91</v>
      </c>
      <c r="M20" s="15">
        <f t="shared" si="6"/>
        <v>6772766</v>
      </c>
      <c r="N20" s="92">
        <v>52</v>
      </c>
      <c r="O20" s="17">
        <f t="shared" si="7"/>
        <v>1634880</v>
      </c>
      <c r="P20" s="64"/>
      <c r="Q20" s="64">
        <f t="shared" si="8"/>
        <v>0</v>
      </c>
      <c r="R20" s="64"/>
      <c r="S20" s="64">
        <f t="shared" si="9"/>
        <v>0</v>
      </c>
      <c r="T20" s="92">
        <v>2</v>
      </c>
      <c r="U20" s="15">
        <f t="shared" si="10"/>
        <v>148852</v>
      </c>
      <c r="V20" s="92">
        <v>2</v>
      </c>
      <c r="W20" s="17">
        <f t="shared" si="11"/>
        <v>62880</v>
      </c>
      <c r="X20" s="64"/>
      <c r="Y20" s="64">
        <f t="shared" si="12"/>
        <v>0</v>
      </c>
      <c r="Z20" s="64"/>
      <c r="AA20" s="64">
        <f t="shared" si="13"/>
        <v>0</v>
      </c>
      <c r="AB20" s="92">
        <v>122</v>
      </c>
      <c r="AC20" s="15">
        <f t="shared" si="14"/>
        <v>9079972</v>
      </c>
      <c r="AD20" s="92">
        <v>95</v>
      </c>
      <c r="AE20" s="64">
        <f t="shared" si="15"/>
        <v>2986800</v>
      </c>
      <c r="AF20" s="41"/>
      <c r="AG20" s="41">
        <f t="shared" si="16"/>
        <v>0</v>
      </c>
      <c r="AH20" s="41"/>
      <c r="AI20" s="41">
        <f t="shared" si="17"/>
        <v>0</v>
      </c>
      <c r="AJ20" s="69">
        <f t="shared" si="0"/>
        <v>46144120</v>
      </c>
      <c r="AK20" s="41">
        <f t="shared" si="1"/>
        <v>10280880</v>
      </c>
      <c r="AL20" s="41">
        <f t="shared" si="18"/>
        <v>33352940</v>
      </c>
      <c r="AM20" s="17">
        <f t="shared" si="19"/>
        <v>23072060</v>
      </c>
    </row>
    <row r="21" spans="1:39" s="38" customFormat="1" x14ac:dyDescent="0.2">
      <c r="A21" s="4" t="s">
        <v>406</v>
      </c>
      <c r="B21" s="1" t="s">
        <v>390</v>
      </c>
      <c r="C21" s="5" t="s">
        <v>407</v>
      </c>
      <c r="D21" s="92">
        <v>349</v>
      </c>
      <c r="E21" s="15">
        <f t="shared" si="2"/>
        <v>25974674</v>
      </c>
      <c r="F21" s="92">
        <v>207</v>
      </c>
      <c r="G21" s="17">
        <f t="shared" si="3"/>
        <v>6508080</v>
      </c>
      <c r="H21" s="64">
        <v>6</v>
      </c>
      <c r="I21" s="64">
        <f t="shared" si="4"/>
        <v>446556</v>
      </c>
      <c r="J21" s="64">
        <v>6</v>
      </c>
      <c r="K21" s="64">
        <f t="shared" si="5"/>
        <v>188640</v>
      </c>
      <c r="L21" s="92">
        <v>48</v>
      </c>
      <c r="M21" s="15">
        <f t="shared" si="6"/>
        <v>3572448</v>
      </c>
      <c r="N21" s="92">
        <v>32</v>
      </c>
      <c r="O21" s="17">
        <f t="shared" si="7"/>
        <v>1006080</v>
      </c>
      <c r="P21" s="64">
        <v>1</v>
      </c>
      <c r="Q21" s="64">
        <f t="shared" si="8"/>
        <v>74426</v>
      </c>
      <c r="R21" s="64">
        <v>0</v>
      </c>
      <c r="S21" s="64">
        <f t="shared" si="9"/>
        <v>0</v>
      </c>
      <c r="T21" s="92"/>
      <c r="U21" s="15">
        <f t="shared" si="10"/>
        <v>0</v>
      </c>
      <c r="V21" s="92"/>
      <c r="W21" s="17">
        <f t="shared" si="11"/>
        <v>0</v>
      </c>
      <c r="X21" s="64"/>
      <c r="Y21" s="64">
        <f t="shared" si="12"/>
        <v>0</v>
      </c>
      <c r="Z21" s="64"/>
      <c r="AA21" s="64">
        <f t="shared" si="13"/>
        <v>0</v>
      </c>
      <c r="AB21" s="92">
        <v>6</v>
      </c>
      <c r="AC21" s="15">
        <f t="shared" si="14"/>
        <v>446556</v>
      </c>
      <c r="AD21" s="92">
        <v>0</v>
      </c>
      <c r="AE21" s="64">
        <f t="shared" si="15"/>
        <v>0</v>
      </c>
      <c r="AF21" s="41"/>
      <c r="AG21" s="41">
        <f t="shared" si="16"/>
        <v>0</v>
      </c>
      <c r="AH21" s="41"/>
      <c r="AI21" s="41">
        <f t="shared" si="17"/>
        <v>0</v>
      </c>
      <c r="AJ21" s="69">
        <f t="shared" si="0"/>
        <v>29993678</v>
      </c>
      <c r="AK21" s="41">
        <f t="shared" si="1"/>
        <v>7514160</v>
      </c>
      <c r="AL21" s="41">
        <f t="shared" si="18"/>
        <v>22510999</v>
      </c>
      <c r="AM21" s="17">
        <f t="shared" si="19"/>
        <v>15706461</v>
      </c>
    </row>
    <row r="22" spans="1:39" s="38" customFormat="1" x14ac:dyDescent="0.2">
      <c r="A22" s="4" t="s">
        <v>408</v>
      </c>
      <c r="B22" s="1" t="s">
        <v>382</v>
      </c>
      <c r="C22" s="5" t="s">
        <v>409</v>
      </c>
      <c r="D22" s="92">
        <v>293</v>
      </c>
      <c r="E22" s="15">
        <f t="shared" si="2"/>
        <v>21806818</v>
      </c>
      <c r="F22" s="92">
        <v>210</v>
      </c>
      <c r="G22" s="17">
        <f t="shared" si="3"/>
        <v>6602400</v>
      </c>
      <c r="H22" s="64"/>
      <c r="I22" s="64">
        <f t="shared" si="4"/>
        <v>0</v>
      </c>
      <c r="J22" s="64"/>
      <c r="K22" s="64">
        <f t="shared" si="5"/>
        <v>0</v>
      </c>
      <c r="L22" s="92">
        <v>49</v>
      </c>
      <c r="M22" s="15">
        <f t="shared" si="6"/>
        <v>3646874</v>
      </c>
      <c r="N22" s="92">
        <v>22</v>
      </c>
      <c r="O22" s="17">
        <f t="shared" si="7"/>
        <v>691680</v>
      </c>
      <c r="P22" s="64">
        <v>1</v>
      </c>
      <c r="Q22" s="64">
        <f t="shared" si="8"/>
        <v>74426</v>
      </c>
      <c r="R22" s="64">
        <v>1</v>
      </c>
      <c r="S22" s="64">
        <f t="shared" si="9"/>
        <v>31440</v>
      </c>
      <c r="T22" s="92"/>
      <c r="U22" s="15">
        <f t="shared" si="10"/>
        <v>0</v>
      </c>
      <c r="V22" s="92"/>
      <c r="W22" s="17">
        <f t="shared" si="11"/>
        <v>0</v>
      </c>
      <c r="X22" s="64"/>
      <c r="Y22" s="64">
        <f t="shared" si="12"/>
        <v>0</v>
      </c>
      <c r="Z22" s="64"/>
      <c r="AA22" s="64">
        <f t="shared" si="13"/>
        <v>0</v>
      </c>
      <c r="AB22" s="92">
        <v>27</v>
      </c>
      <c r="AC22" s="15">
        <f t="shared" si="14"/>
        <v>2009502</v>
      </c>
      <c r="AD22" s="92">
        <v>8</v>
      </c>
      <c r="AE22" s="64">
        <f t="shared" si="15"/>
        <v>251520</v>
      </c>
      <c r="AF22" s="41"/>
      <c r="AG22" s="41">
        <f t="shared" si="16"/>
        <v>0</v>
      </c>
      <c r="AH22" s="41"/>
      <c r="AI22" s="41">
        <f t="shared" si="17"/>
        <v>0</v>
      </c>
      <c r="AJ22" s="69">
        <f t="shared" si="0"/>
        <v>27463194</v>
      </c>
      <c r="AK22" s="41">
        <f t="shared" si="1"/>
        <v>7545600</v>
      </c>
      <c r="AL22" s="41">
        <f t="shared" si="18"/>
        <v>21277197</v>
      </c>
      <c r="AM22" s="17">
        <f t="shared" si="19"/>
        <v>13837463</v>
      </c>
    </row>
    <row r="23" spans="1:39" s="38" customFormat="1" x14ac:dyDescent="0.2">
      <c r="A23" s="4" t="s">
        <v>410</v>
      </c>
      <c r="B23" s="1" t="s">
        <v>392</v>
      </c>
      <c r="C23" s="5" t="s">
        <v>411</v>
      </c>
      <c r="D23" s="92">
        <v>223</v>
      </c>
      <c r="E23" s="15">
        <f t="shared" si="2"/>
        <v>16596998</v>
      </c>
      <c r="F23" s="92">
        <v>99</v>
      </c>
      <c r="G23" s="17">
        <f t="shared" si="3"/>
        <v>3112560</v>
      </c>
      <c r="H23" s="64"/>
      <c r="I23" s="64">
        <f t="shared" si="4"/>
        <v>0</v>
      </c>
      <c r="J23" s="64"/>
      <c r="K23" s="64">
        <f t="shared" si="5"/>
        <v>0</v>
      </c>
      <c r="L23" s="92">
        <v>114</v>
      </c>
      <c r="M23" s="15">
        <f t="shared" si="6"/>
        <v>8484564</v>
      </c>
      <c r="N23" s="92">
        <v>61</v>
      </c>
      <c r="O23" s="17">
        <f t="shared" si="7"/>
        <v>1917840</v>
      </c>
      <c r="P23" s="64"/>
      <c r="Q23" s="64">
        <f t="shared" si="8"/>
        <v>0</v>
      </c>
      <c r="R23" s="64"/>
      <c r="S23" s="64">
        <f t="shared" si="9"/>
        <v>0</v>
      </c>
      <c r="T23" s="92"/>
      <c r="U23" s="15">
        <f t="shared" si="10"/>
        <v>0</v>
      </c>
      <c r="V23" s="92"/>
      <c r="W23" s="17">
        <f t="shared" si="11"/>
        <v>0</v>
      </c>
      <c r="X23" s="64"/>
      <c r="Y23" s="64">
        <f t="shared" si="12"/>
        <v>0</v>
      </c>
      <c r="Z23" s="64"/>
      <c r="AA23" s="64">
        <f t="shared" si="13"/>
        <v>0</v>
      </c>
      <c r="AB23" s="92">
        <v>65</v>
      </c>
      <c r="AC23" s="15">
        <f t="shared" si="14"/>
        <v>4837690</v>
      </c>
      <c r="AD23" s="92">
        <v>45</v>
      </c>
      <c r="AE23" s="64">
        <f t="shared" si="15"/>
        <v>1414800</v>
      </c>
      <c r="AF23" s="41"/>
      <c r="AG23" s="41">
        <f t="shared" si="16"/>
        <v>0</v>
      </c>
      <c r="AH23" s="41"/>
      <c r="AI23" s="41">
        <f t="shared" si="17"/>
        <v>0</v>
      </c>
      <c r="AJ23" s="69">
        <f t="shared" si="0"/>
        <v>29919252</v>
      </c>
      <c r="AK23" s="41">
        <f t="shared" si="1"/>
        <v>6445200</v>
      </c>
      <c r="AL23" s="41">
        <f t="shared" si="18"/>
        <v>21404826</v>
      </c>
      <c r="AM23" s="17">
        <f t="shared" si="19"/>
        <v>14959626</v>
      </c>
    </row>
    <row r="24" spans="1:39" s="38" customFormat="1" x14ac:dyDescent="0.2">
      <c r="A24" s="4" t="s">
        <v>412</v>
      </c>
      <c r="B24" s="1" t="s">
        <v>386</v>
      </c>
      <c r="C24" s="5" t="s">
        <v>413</v>
      </c>
      <c r="D24" s="92">
        <v>690</v>
      </c>
      <c r="E24" s="15">
        <f t="shared" si="2"/>
        <v>51353940</v>
      </c>
      <c r="F24" s="92">
        <v>153</v>
      </c>
      <c r="G24" s="17">
        <f t="shared" si="3"/>
        <v>4810320</v>
      </c>
      <c r="H24" s="64"/>
      <c r="I24" s="64">
        <f t="shared" si="4"/>
        <v>0</v>
      </c>
      <c r="J24" s="64"/>
      <c r="K24" s="64">
        <f t="shared" si="5"/>
        <v>0</v>
      </c>
      <c r="L24" s="92">
        <v>35</v>
      </c>
      <c r="M24" s="15">
        <f t="shared" si="6"/>
        <v>2604910</v>
      </c>
      <c r="N24" s="92">
        <v>12</v>
      </c>
      <c r="O24" s="17">
        <f t="shared" si="7"/>
        <v>377280</v>
      </c>
      <c r="P24" s="64"/>
      <c r="Q24" s="64">
        <f t="shared" si="8"/>
        <v>0</v>
      </c>
      <c r="R24" s="64"/>
      <c r="S24" s="64">
        <f t="shared" si="9"/>
        <v>0</v>
      </c>
      <c r="T24" s="92"/>
      <c r="U24" s="15">
        <f t="shared" si="10"/>
        <v>0</v>
      </c>
      <c r="V24" s="92"/>
      <c r="W24" s="17">
        <f t="shared" si="11"/>
        <v>0</v>
      </c>
      <c r="X24" s="64"/>
      <c r="Y24" s="64">
        <f t="shared" si="12"/>
        <v>0</v>
      </c>
      <c r="Z24" s="64"/>
      <c r="AA24" s="64">
        <f t="shared" si="13"/>
        <v>0</v>
      </c>
      <c r="AB24" s="92">
        <v>52</v>
      </c>
      <c r="AC24" s="15">
        <f t="shared" si="14"/>
        <v>3870152</v>
      </c>
      <c r="AD24" s="92">
        <v>25</v>
      </c>
      <c r="AE24" s="64">
        <f t="shared" si="15"/>
        <v>786000</v>
      </c>
      <c r="AF24" s="41"/>
      <c r="AG24" s="41">
        <f t="shared" si="16"/>
        <v>0</v>
      </c>
      <c r="AH24" s="41"/>
      <c r="AI24" s="41">
        <f t="shared" si="17"/>
        <v>0</v>
      </c>
      <c r="AJ24" s="69">
        <f t="shared" si="0"/>
        <v>57829002</v>
      </c>
      <c r="AK24" s="41">
        <f t="shared" si="1"/>
        <v>5973600</v>
      </c>
      <c r="AL24" s="41">
        <f t="shared" si="18"/>
        <v>34888101</v>
      </c>
      <c r="AM24" s="17">
        <f t="shared" si="19"/>
        <v>28914501</v>
      </c>
    </row>
    <row r="25" spans="1:39" s="38" customFormat="1" x14ac:dyDescent="0.2">
      <c r="A25" s="4" t="s">
        <v>414</v>
      </c>
      <c r="B25" s="1" t="s">
        <v>388</v>
      </c>
      <c r="C25" s="5" t="s">
        <v>415</v>
      </c>
      <c r="D25" s="92"/>
      <c r="E25" s="15">
        <f t="shared" si="2"/>
        <v>0</v>
      </c>
      <c r="F25" s="92"/>
      <c r="G25" s="17">
        <f t="shared" si="3"/>
        <v>0</v>
      </c>
      <c r="H25" s="64">
        <v>87</v>
      </c>
      <c r="I25" s="64">
        <f t="shared" si="4"/>
        <v>6475062</v>
      </c>
      <c r="J25" s="64">
        <v>46</v>
      </c>
      <c r="K25" s="64">
        <f t="shared" si="5"/>
        <v>1446240</v>
      </c>
      <c r="L25" s="92">
        <v>10</v>
      </c>
      <c r="M25" s="15">
        <f t="shared" si="6"/>
        <v>744260</v>
      </c>
      <c r="N25" s="92">
        <v>5</v>
      </c>
      <c r="O25" s="17">
        <f t="shared" si="7"/>
        <v>157200</v>
      </c>
      <c r="P25" s="64"/>
      <c r="Q25" s="64">
        <f t="shared" si="8"/>
        <v>0</v>
      </c>
      <c r="R25" s="64"/>
      <c r="S25" s="64">
        <f t="shared" si="9"/>
        <v>0</v>
      </c>
      <c r="T25" s="92"/>
      <c r="U25" s="15">
        <f t="shared" si="10"/>
        <v>0</v>
      </c>
      <c r="V25" s="92"/>
      <c r="W25" s="17">
        <f t="shared" si="11"/>
        <v>0</v>
      </c>
      <c r="X25" s="64"/>
      <c r="Y25" s="64">
        <f t="shared" si="12"/>
        <v>0</v>
      </c>
      <c r="Z25" s="64"/>
      <c r="AA25" s="64">
        <f t="shared" si="13"/>
        <v>0</v>
      </c>
      <c r="AB25" s="92"/>
      <c r="AC25" s="15">
        <f t="shared" si="14"/>
        <v>0</v>
      </c>
      <c r="AD25" s="92"/>
      <c r="AE25" s="64">
        <f t="shared" si="15"/>
        <v>0</v>
      </c>
      <c r="AF25" s="41"/>
      <c r="AG25" s="41">
        <f t="shared" si="16"/>
        <v>0</v>
      </c>
      <c r="AH25" s="41"/>
      <c r="AI25" s="41">
        <f t="shared" si="17"/>
        <v>0</v>
      </c>
      <c r="AJ25" s="69">
        <f t="shared" si="0"/>
        <v>744260</v>
      </c>
      <c r="AK25" s="41">
        <f t="shared" si="1"/>
        <v>157200</v>
      </c>
      <c r="AL25" s="41">
        <f t="shared" si="18"/>
        <v>529330</v>
      </c>
      <c r="AM25" s="17">
        <f t="shared" si="19"/>
        <v>8293432</v>
      </c>
    </row>
    <row r="26" spans="1:39" s="38" customFormat="1" x14ac:dyDescent="0.2">
      <c r="A26" s="4" t="s">
        <v>423</v>
      </c>
      <c r="B26" s="1" t="s">
        <v>394</v>
      </c>
      <c r="C26" s="128" t="s">
        <v>776</v>
      </c>
      <c r="D26" s="92">
        <v>122</v>
      </c>
      <c r="E26" s="15">
        <f t="shared" si="2"/>
        <v>9079972</v>
      </c>
      <c r="F26" s="92">
        <v>64</v>
      </c>
      <c r="G26" s="17">
        <f t="shared" si="3"/>
        <v>2012160</v>
      </c>
      <c r="H26" s="64">
        <v>8</v>
      </c>
      <c r="I26" s="64">
        <f t="shared" si="4"/>
        <v>595408</v>
      </c>
      <c r="J26" s="64">
        <v>6</v>
      </c>
      <c r="K26" s="64">
        <f t="shared" si="5"/>
        <v>188640</v>
      </c>
      <c r="L26" s="92">
        <v>41</v>
      </c>
      <c r="M26" s="15">
        <f t="shared" si="6"/>
        <v>3051466</v>
      </c>
      <c r="N26" s="92">
        <v>28</v>
      </c>
      <c r="O26" s="17">
        <f t="shared" si="7"/>
        <v>880320</v>
      </c>
      <c r="P26" s="64">
        <v>7</v>
      </c>
      <c r="Q26" s="64">
        <f t="shared" si="8"/>
        <v>520982</v>
      </c>
      <c r="R26" s="64">
        <v>5</v>
      </c>
      <c r="S26" s="64">
        <f t="shared" si="9"/>
        <v>157200</v>
      </c>
      <c r="T26" s="92"/>
      <c r="U26" s="15">
        <f t="shared" si="10"/>
        <v>0</v>
      </c>
      <c r="V26" s="92"/>
      <c r="W26" s="17">
        <f t="shared" si="11"/>
        <v>0</v>
      </c>
      <c r="X26" s="64"/>
      <c r="Y26" s="64">
        <f t="shared" si="12"/>
        <v>0</v>
      </c>
      <c r="Z26" s="64"/>
      <c r="AA26" s="64">
        <f t="shared" si="13"/>
        <v>0</v>
      </c>
      <c r="AB26" s="92"/>
      <c r="AC26" s="15">
        <f t="shared" si="14"/>
        <v>0</v>
      </c>
      <c r="AD26" s="92"/>
      <c r="AE26" s="64">
        <f t="shared" si="15"/>
        <v>0</v>
      </c>
      <c r="AF26" s="41"/>
      <c r="AG26" s="41">
        <f t="shared" si="16"/>
        <v>0</v>
      </c>
      <c r="AH26" s="41"/>
      <c r="AI26" s="41">
        <f t="shared" si="17"/>
        <v>0</v>
      </c>
      <c r="AJ26" s="69">
        <f t="shared" si="0"/>
        <v>12131438</v>
      </c>
      <c r="AK26" s="41">
        <f t="shared" si="1"/>
        <v>2892480</v>
      </c>
      <c r="AL26" s="41">
        <f t="shared" si="18"/>
        <v>8958199</v>
      </c>
      <c r="AM26" s="17">
        <f t="shared" si="19"/>
        <v>7527949</v>
      </c>
    </row>
    <row r="27" spans="1:39" s="38" customFormat="1" x14ac:dyDescent="0.2">
      <c r="A27" s="4" t="s">
        <v>328</v>
      </c>
      <c r="B27" s="1" t="s">
        <v>404</v>
      </c>
      <c r="C27" s="5" t="s">
        <v>416</v>
      </c>
      <c r="D27" s="92"/>
      <c r="E27" s="15">
        <f t="shared" si="2"/>
        <v>0</v>
      </c>
      <c r="F27" s="92"/>
      <c r="G27" s="17">
        <f t="shared" si="3"/>
        <v>0</v>
      </c>
      <c r="H27" s="64">
        <v>1054</v>
      </c>
      <c r="I27" s="64">
        <f t="shared" si="4"/>
        <v>78445004</v>
      </c>
      <c r="J27" s="64">
        <v>517</v>
      </c>
      <c r="K27" s="64">
        <f t="shared" si="5"/>
        <v>16254480</v>
      </c>
      <c r="L27" s="92"/>
      <c r="M27" s="15">
        <f t="shared" si="6"/>
        <v>0</v>
      </c>
      <c r="N27" s="92"/>
      <c r="O27" s="17">
        <f t="shared" si="7"/>
        <v>0</v>
      </c>
      <c r="P27" s="64">
        <v>537</v>
      </c>
      <c r="Q27" s="64">
        <f t="shared" si="8"/>
        <v>39966762</v>
      </c>
      <c r="R27" s="64">
        <v>305</v>
      </c>
      <c r="S27" s="64">
        <f t="shared" si="9"/>
        <v>9589200</v>
      </c>
      <c r="T27" s="92">
        <v>8</v>
      </c>
      <c r="U27" s="15">
        <f t="shared" si="10"/>
        <v>595408</v>
      </c>
      <c r="V27" s="92">
        <v>7</v>
      </c>
      <c r="W27" s="17">
        <f t="shared" si="11"/>
        <v>220080</v>
      </c>
      <c r="X27" s="64"/>
      <c r="Y27" s="64">
        <f t="shared" si="12"/>
        <v>0</v>
      </c>
      <c r="Z27" s="64"/>
      <c r="AA27" s="64">
        <f t="shared" si="13"/>
        <v>0</v>
      </c>
      <c r="AB27" s="92"/>
      <c r="AC27" s="15">
        <f t="shared" si="14"/>
        <v>0</v>
      </c>
      <c r="AD27" s="92"/>
      <c r="AE27" s="64">
        <f t="shared" si="15"/>
        <v>0</v>
      </c>
      <c r="AF27" s="41">
        <v>150</v>
      </c>
      <c r="AG27" s="41">
        <f t="shared" si="16"/>
        <v>11163900</v>
      </c>
      <c r="AH27" s="41">
        <v>110</v>
      </c>
      <c r="AI27" s="41">
        <f t="shared" si="17"/>
        <v>3458400</v>
      </c>
      <c r="AJ27" s="69">
        <f t="shared" si="0"/>
        <v>595408</v>
      </c>
      <c r="AK27" s="41">
        <f t="shared" si="1"/>
        <v>220080</v>
      </c>
      <c r="AL27" s="41">
        <f t="shared" si="18"/>
        <v>517784</v>
      </c>
      <c r="AM27" s="17">
        <f t="shared" si="19"/>
        <v>159175450</v>
      </c>
    </row>
    <row r="28" spans="1:39" x14ac:dyDescent="0.2">
      <c r="A28" s="4" t="s">
        <v>359</v>
      </c>
      <c r="B28" s="1" t="s">
        <v>417</v>
      </c>
      <c r="C28" s="5" t="s">
        <v>418</v>
      </c>
      <c r="D28" s="92">
        <v>222</v>
      </c>
      <c r="E28" s="15">
        <f t="shared" si="2"/>
        <v>16522572</v>
      </c>
      <c r="F28" s="92">
        <v>151</v>
      </c>
      <c r="G28" s="17">
        <f t="shared" si="3"/>
        <v>4747440</v>
      </c>
      <c r="H28" s="64"/>
      <c r="I28" s="64">
        <f t="shared" si="4"/>
        <v>0</v>
      </c>
      <c r="J28" s="64"/>
      <c r="K28" s="64">
        <f t="shared" si="5"/>
        <v>0</v>
      </c>
      <c r="L28" s="92">
        <v>54</v>
      </c>
      <c r="M28" s="15">
        <f t="shared" si="6"/>
        <v>4019004</v>
      </c>
      <c r="N28" s="92">
        <v>40</v>
      </c>
      <c r="O28" s="17">
        <f t="shared" si="7"/>
        <v>1257600</v>
      </c>
      <c r="P28" s="64"/>
      <c r="Q28" s="64">
        <f t="shared" si="8"/>
        <v>0</v>
      </c>
      <c r="R28" s="64"/>
      <c r="S28" s="64">
        <f t="shared" si="9"/>
        <v>0</v>
      </c>
      <c r="T28" s="92">
        <v>2</v>
      </c>
      <c r="U28" s="15">
        <f t="shared" si="10"/>
        <v>148852</v>
      </c>
      <c r="V28" s="92">
        <v>2</v>
      </c>
      <c r="W28" s="17">
        <f t="shared" si="11"/>
        <v>62880</v>
      </c>
      <c r="X28" s="64"/>
      <c r="Y28" s="64">
        <f t="shared" si="12"/>
        <v>0</v>
      </c>
      <c r="Z28" s="64"/>
      <c r="AA28" s="64">
        <f t="shared" si="13"/>
        <v>0</v>
      </c>
      <c r="AB28" s="92">
        <v>20</v>
      </c>
      <c r="AC28" s="15">
        <f t="shared" si="14"/>
        <v>1488520</v>
      </c>
      <c r="AD28" s="92">
        <v>14</v>
      </c>
      <c r="AE28" s="64">
        <f t="shared" si="15"/>
        <v>440160</v>
      </c>
      <c r="AF28" s="41"/>
      <c r="AG28" s="41">
        <f t="shared" si="16"/>
        <v>0</v>
      </c>
      <c r="AH28" s="41"/>
      <c r="AI28" s="41">
        <f t="shared" si="17"/>
        <v>0</v>
      </c>
      <c r="AJ28" s="71">
        <f t="shared" si="0"/>
        <v>22178948</v>
      </c>
      <c r="AK28" s="3">
        <f t="shared" si="1"/>
        <v>6508080</v>
      </c>
      <c r="AL28" s="3">
        <f t="shared" si="18"/>
        <v>17597554</v>
      </c>
      <c r="AM28" s="32">
        <f t="shared" si="19"/>
        <v>11089474</v>
      </c>
    </row>
    <row r="29" spans="1:39" x14ac:dyDescent="0.2">
      <c r="A29" s="4" t="s">
        <v>346</v>
      </c>
      <c r="B29" s="1" t="s">
        <v>410</v>
      </c>
      <c r="C29" s="5" t="s">
        <v>419</v>
      </c>
      <c r="D29" s="92">
        <v>322</v>
      </c>
      <c r="E29" s="15">
        <f t="shared" si="2"/>
        <v>23965172</v>
      </c>
      <c r="F29" s="92">
        <v>145</v>
      </c>
      <c r="G29" s="17">
        <f t="shared" si="3"/>
        <v>4558800</v>
      </c>
      <c r="H29" s="64"/>
      <c r="I29" s="64">
        <f t="shared" si="4"/>
        <v>0</v>
      </c>
      <c r="J29" s="64"/>
      <c r="K29" s="64">
        <f t="shared" si="5"/>
        <v>0</v>
      </c>
      <c r="L29" s="92">
        <v>28</v>
      </c>
      <c r="M29" s="15">
        <f t="shared" si="6"/>
        <v>2083928</v>
      </c>
      <c r="N29" s="92">
        <v>14</v>
      </c>
      <c r="O29" s="17">
        <f t="shared" si="7"/>
        <v>440160</v>
      </c>
      <c r="P29" s="64"/>
      <c r="Q29" s="64">
        <f t="shared" si="8"/>
        <v>0</v>
      </c>
      <c r="R29" s="64"/>
      <c r="S29" s="64">
        <f t="shared" si="9"/>
        <v>0</v>
      </c>
      <c r="T29" s="92"/>
      <c r="U29" s="15">
        <f t="shared" si="10"/>
        <v>0</v>
      </c>
      <c r="V29" s="92"/>
      <c r="W29" s="17">
        <f t="shared" si="11"/>
        <v>0</v>
      </c>
      <c r="X29" s="64"/>
      <c r="Y29" s="64">
        <f t="shared" si="12"/>
        <v>0</v>
      </c>
      <c r="Z29" s="64"/>
      <c r="AA29" s="64">
        <f t="shared" si="13"/>
        <v>0</v>
      </c>
      <c r="AB29" s="92">
        <v>39</v>
      </c>
      <c r="AC29" s="15">
        <f t="shared" si="14"/>
        <v>2902614</v>
      </c>
      <c r="AD29" s="92">
        <v>27</v>
      </c>
      <c r="AE29" s="64">
        <f t="shared" si="15"/>
        <v>848880</v>
      </c>
      <c r="AF29" s="41"/>
      <c r="AG29" s="41">
        <f t="shared" si="16"/>
        <v>0</v>
      </c>
      <c r="AH29" s="41"/>
      <c r="AI29" s="41">
        <f t="shared" si="17"/>
        <v>0</v>
      </c>
      <c r="AJ29" s="71">
        <f t="shared" si="0"/>
        <v>28951714</v>
      </c>
      <c r="AK29" s="3">
        <f t="shared" si="1"/>
        <v>5847840</v>
      </c>
      <c r="AL29" s="3">
        <f t="shared" si="18"/>
        <v>20323697</v>
      </c>
      <c r="AM29" s="32">
        <f t="shared" si="19"/>
        <v>14475857</v>
      </c>
    </row>
    <row r="30" spans="1:39" x14ac:dyDescent="0.2">
      <c r="A30" s="4" t="s">
        <v>377</v>
      </c>
      <c r="B30" s="1" t="s">
        <v>420</v>
      </c>
      <c r="C30" s="5" t="s">
        <v>421</v>
      </c>
      <c r="D30" s="92">
        <v>90</v>
      </c>
      <c r="E30" s="15">
        <f t="shared" si="2"/>
        <v>6698340</v>
      </c>
      <c r="F30" s="92">
        <v>51</v>
      </c>
      <c r="G30" s="17">
        <f t="shared" si="3"/>
        <v>1603440</v>
      </c>
      <c r="H30" s="64"/>
      <c r="I30" s="64">
        <f t="shared" si="4"/>
        <v>0</v>
      </c>
      <c r="J30" s="64"/>
      <c r="K30" s="64">
        <f t="shared" si="5"/>
        <v>0</v>
      </c>
      <c r="L30" s="92">
        <v>75</v>
      </c>
      <c r="M30" s="15">
        <f t="shared" si="6"/>
        <v>5581950</v>
      </c>
      <c r="N30" s="92">
        <v>55</v>
      </c>
      <c r="O30" s="17">
        <f t="shared" si="7"/>
        <v>1729200</v>
      </c>
      <c r="P30" s="64"/>
      <c r="Q30" s="64">
        <f t="shared" si="8"/>
        <v>0</v>
      </c>
      <c r="R30" s="64"/>
      <c r="S30" s="64">
        <f t="shared" si="9"/>
        <v>0</v>
      </c>
      <c r="T30" s="92"/>
      <c r="U30" s="15">
        <f t="shared" si="10"/>
        <v>0</v>
      </c>
      <c r="V30" s="92"/>
      <c r="W30" s="17">
        <f t="shared" si="11"/>
        <v>0</v>
      </c>
      <c r="X30" s="64">
        <v>1</v>
      </c>
      <c r="Y30" s="64">
        <f t="shared" si="12"/>
        <v>74426</v>
      </c>
      <c r="Z30" s="64">
        <v>1</v>
      </c>
      <c r="AA30" s="64">
        <f t="shared" si="13"/>
        <v>31440</v>
      </c>
      <c r="AB30" s="92">
        <v>10</v>
      </c>
      <c r="AC30" s="15">
        <f t="shared" si="14"/>
        <v>744260</v>
      </c>
      <c r="AD30" s="92">
        <v>9</v>
      </c>
      <c r="AE30" s="64">
        <f t="shared" si="15"/>
        <v>282960</v>
      </c>
      <c r="AF30" s="41"/>
      <c r="AG30" s="41">
        <f t="shared" si="16"/>
        <v>0</v>
      </c>
      <c r="AH30" s="41"/>
      <c r="AI30" s="41">
        <f t="shared" si="17"/>
        <v>0</v>
      </c>
      <c r="AJ30" s="71">
        <f t="shared" si="0"/>
        <v>13024550</v>
      </c>
      <c r="AK30" s="3">
        <f t="shared" si="1"/>
        <v>3615600</v>
      </c>
      <c r="AL30" s="3">
        <f t="shared" si="18"/>
        <v>10127875</v>
      </c>
      <c r="AM30" s="32">
        <f t="shared" si="19"/>
        <v>6618141</v>
      </c>
    </row>
    <row r="31" spans="1:39" s="38" customFormat="1" x14ac:dyDescent="0.2">
      <c r="A31" s="4" t="s">
        <v>334</v>
      </c>
      <c r="B31" s="1" t="s">
        <v>414</v>
      </c>
      <c r="C31" s="5" t="s">
        <v>422</v>
      </c>
      <c r="D31" s="92">
        <v>338</v>
      </c>
      <c r="E31" s="15">
        <f t="shared" si="2"/>
        <v>25155988</v>
      </c>
      <c r="F31" s="92">
        <v>150</v>
      </c>
      <c r="G31" s="17">
        <f t="shared" si="3"/>
        <v>4716000</v>
      </c>
      <c r="H31" s="64"/>
      <c r="I31" s="64">
        <f t="shared" si="4"/>
        <v>0</v>
      </c>
      <c r="J31" s="64"/>
      <c r="K31" s="64">
        <f t="shared" si="5"/>
        <v>0</v>
      </c>
      <c r="L31" s="92">
        <v>12</v>
      </c>
      <c r="M31" s="15">
        <f t="shared" si="6"/>
        <v>893112</v>
      </c>
      <c r="N31" s="92">
        <v>4</v>
      </c>
      <c r="O31" s="17">
        <f t="shared" si="7"/>
        <v>125760</v>
      </c>
      <c r="P31" s="64"/>
      <c r="Q31" s="64">
        <f t="shared" si="8"/>
        <v>0</v>
      </c>
      <c r="R31" s="64"/>
      <c r="S31" s="64">
        <f t="shared" si="9"/>
        <v>0</v>
      </c>
      <c r="T31" s="92"/>
      <c r="U31" s="15">
        <f t="shared" si="10"/>
        <v>0</v>
      </c>
      <c r="V31" s="92"/>
      <c r="W31" s="17">
        <f t="shared" si="11"/>
        <v>0</v>
      </c>
      <c r="X31" s="64">
        <v>6</v>
      </c>
      <c r="Y31" s="64">
        <f t="shared" si="12"/>
        <v>446556</v>
      </c>
      <c r="Z31" s="64">
        <v>6</v>
      </c>
      <c r="AA31" s="64">
        <f t="shared" si="13"/>
        <v>188640</v>
      </c>
      <c r="AB31" s="92">
        <v>35</v>
      </c>
      <c r="AC31" s="15">
        <f t="shared" si="14"/>
        <v>2604910</v>
      </c>
      <c r="AD31" s="92">
        <v>32</v>
      </c>
      <c r="AE31" s="64">
        <f t="shared" si="15"/>
        <v>1006080</v>
      </c>
      <c r="AF31" s="41"/>
      <c r="AG31" s="41">
        <f t="shared" si="16"/>
        <v>0</v>
      </c>
      <c r="AH31" s="41"/>
      <c r="AI31" s="41">
        <f t="shared" si="17"/>
        <v>0</v>
      </c>
      <c r="AJ31" s="69">
        <f t="shared" si="0"/>
        <v>28654010</v>
      </c>
      <c r="AK31" s="41">
        <f t="shared" si="1"/>
        <v>5847840</v>
      </c>
      <c r="AL31" s="3">
        <f t="shared" si="18"/>
        <v>20174845</v>
      </c>
      <c r="AM31" s="32">
        <f t="shared" si="19"/>
        <v>14962201</v>
      </c>
    </row>
    <row r="32" spans="1:39" x14ac:dyDescent="0.2">
      <c r="A32" s="4" t="s">
        <v>380</v>
      </c>
      <c r="B32" s="1" t="s">
        <v>423</v>
      </c>
      <c r="C32" s="5" t="s">
        <v>424</v>
      </c>
      <c r="D32" s="92">
        <v>148</v>
      </c>
      <c r="E32" s="15">
        <f t="shared" si="2"/>
        <v>11015048</v>
      </c>
      <c r="F32" s="92">
        <v>67</v>
      </c>
      <c r="G32" s="17">
        <f t="shared" si="3"/>
        <v>2106480</v>
      </c>
      <c r="H32" s="64"/>
      <c r="I32" s="64">
        <f t="shared" si="4"/>
        <v>0</v>
      </c>
      <c r="J32" s="64"/>
      <c r="K32" s="64">
        <f t="shared" si="5"/>
        <v>0</v>
      </c>
      <c r="L32" s="92">
        <v>67</v>
      </c>
      <c r="M32" s="15">
        <f t="shared" si="6"/>
        <v>4986542</v>
      </c>
      <c r="N32" s="92">
        <v>48</v>
      </c>
      <c r="O32" s="17">
        <f t="shared" si="7"/>
        <v>1509120</v>
      </c>
      <c r="P32" s="64"/>
      <c r="Q32" s="64">
        <f t="shared" si="8"/>
        <v>0</v>
      </c>
      <c r="R32" s="64"/>
      <c r="S32" s="64">
        <f t="shared" si="9"/>
        <v>0</v>
      </c>
      <c r="T32" s="92"/>
      <c r="U32" s="15">
        <f t="shared" si="10"/>
        <v>0</v>
      </c>
      <c r="V32" s="92"/>
      <c r="W32" s="17">
        <f t="shared" si="11"/>
        <v>0</v>
      </c>
      <c r="X32" s="64"/>
      <c r="Y32" s="64">
        <f t="shared" si="12"/>
        <v>0</v>
      </c>
      <c r="Z32" s="64"/>
      <c r="AA32" s="64">
        <f t="shared" si="13"/>
        <v>0</v>
      </c>
      <c r="AB32" s="92"/>
      <c r="AC32" s="15">
        <f t="shared" si="14"/>
        <v>0</v>
      </c>
      <c r="AD32" s="92"/>
      <c r="AE32" s="64">
        <f t="shared" si="15"/>
        <v>0</v>
      </c>
      <c r="AF32" s="41"/>
      <c r="AG32" s="41">
        <f t="shared" si="16"/>
        <v>0</v>
      </c>
      <c r="AH32" s="41"/>
      <c r="AI32" s="41">
        <f t="shared" si="17"/>
        <v>0</v>
      </c>
      <c r="AJ32" s="71">
        <f t="shared" si="0"/>
        <v>16001590</v>
      </c>
      <c r="AK32" s="3">
        <f t="shared" si="1"/>
        <v>3615600</v>
      </c>
      <c r="AL32" s="3">
        <f t="shared" si="18"/>
        <v>11616395</v>
      </c>
      <c r="AM32" s="32">
        <f t="shared" si="19"/>
        <v>8000795</v>
      </c>
    </row>
    <row r="33" spans="1:41" x14ac:dyDescent="0.2">
      <c r="A33" s="4" t="s">
        <v>372</v>
      </c>
      <c r="B33" s="1" t="s">
        <v>412</v>
      </c>
      <c r="C33" s="5" t="s">
        <v>425</v>
      </c>
      <c r="D33" s="92">
        <v>310</v>
      </c>
      <c r="E33" s="15">
        <f t="shared" si="2"/>
        <v>23072060</v>
      </c>
      <c r="F33" s="92">
        <v>170</v>
      </c>
      <c r="G33" s="17">
        <f t="shared" si="3"/>
        <v>5344800</v>
      </c>
      <c r="H33" s="64"/>
      <c r="I33" s="64">
        <f t="shared" si="4"/>
        <v>0</v>
      </c>
      <c r="J33" s="64"/>
      <c r="K33" s="64">
        <f t="shared" si="5"/>
        <v>0</v>
      </c>
      <c r="L33" s="92">
        <v>11</v>
      </c>
      <c r="M33" s="15">
        <f t="shared" si="6"/>
        <v>818686</v>
      </c>
      <c r="N33" s="92">
        <v>3</v>
      </c>
      <c r="O33" s="17">
        <f t="shared" si="7"/>
        <v>94320</v>
      </c>
      <c r="P33" s="64"/>
      <c r="Q33" s="64">
        <f t="shared" si="8"/>
        <v>0</v>
      </c>
      <c r="R33" s="64"/>
      <c r="S33" s="64">
        <f t="shared" si="9"/>
        <v>0</v>
      </c>
      <c r="T33" s="92">
        <v>8</v>
      </c>
      <c r="U33" s="15">
        <f t="shared" si="10"/>
        <v>595408</v>
      </c>
      <c r="V33" s="92">
        <v>8</v>
      </c>
      <c r="W33" s="17">
        <f t="shared" si="11"/>
        <v>251520</v>
      </c>
      <c r="X33" s="64"/>
      <c r="Y33" s="64">
        <f t="shared" si="12"/>
        <v>0</v>
      </c>
      <c r="Z33" s="64"/>
      <c r="AA33" s="64">
        <f t="shared" si="13"/>
        <v>0</v>
      </c>
      <c r="AB33" s="92">
        <v>53</v>
      </c>
      <c r="AC33" s="15">
        <f t="shared" si="14"/>
        <v>3944578</v>
      </c>
      <c r="AD33" s="92">
        <v>38</v>
      </c>
      <c r="AE33" s="64">
        <f t="shared" si="15"/>
        <v>1194720</v>
      </c>
      <c r="AF33" s="41"/>
      <c r="AG33" s="41">
        <f t="shared" si="16"/>
        <v>0</v>
      </c>
      <c r="AH33" s="41"/>
      <c r="AI33" s="41">
        <f t="shared" si="17"/>
        <v>0</v>
      </c>
      <c r="AJ33" s="71">
        <f t="shared" si="0"/>
        <v>28430732</v>
      </c>
      <c r="AK33" s="3">
        <f t="shared" si="1"/>
        <v>6885360</v>
      </c>
      <c r="AL33" s="3">
        <f t="shared" si="18"/>
        <v>21100726</v>
      </c>
      <c r="AM33" s="32">
        <f t="shared" si="19"/>
        <v>14215366</v>
      </c>
    </row>
    <row r="34" spans="1:41" x14ac:dyDescent="0.2">
      <c r="A34" s="4" t="s">
        <v>340</v>
      </c>
      <c r="B34" s="1" t="s">
        <v>426</v>
      </c>
      <c r="C34" s="5" t="s">
        <v>427</v>
      </c>
      <c r="D34" s="92">
        <v>48</v>
      </c>
      <c r="E34" s="15">
        <f t="shared" si="2"/>
        <v>3572448</v>
      </c>
      <c r="F34" s="92">
        <v>20</v>
      </c>
      <c r="G34" s="17">
        <f t="shared" si="3"/>
        <v>628800</v>
      </c>
      <c r="H34" s="64"/>
      <c r="I34" s="64">
        <f t="shared" si="4"/>
        <v>0</v>
      </c>
      <c r="J34" s="64"/>
      <c r="K34" s="64">
        <f t="shared" si="5"/>
        <v>0</v>
      </c>
      <c r="L34" s="92">
        <v>24</v>
      </c>
      <c r="M34" s="15">
        <f t="shared" si="6"/>
        <v>1786224</v>
      </c>
      <c r="N34" s="92">
        <v>14</v>
      </c>
      <c r="O34" s="17">
        <f t="shared" si="7"/>
        <v>440160</v>
      </c>
      <c r="P34" s="64">
        <v>0</v>
      </c>
      <c r="Q34" s="64">
        <f t="shared" si="8"/>
        <v>0</v>
      </c>
      <c r="R34" s="64">
        <v>3</v>
      </c>
      <c r="S34" s="64">
        <f t="shared" si="9"/>
        <v>94320</v>
      </c>
      <c r="T34" s="92">
        <v>1</v>
      </c>
      <c r="U34" s="15">
        <f t="shared" si="10"/>
        <v>74426</v>
      </c>
      <c r="V34" s="92">
        <v>1</v>
      </c>
      <c r="W34" s="17">
        <f t="shared" si="11"/>
        <v>31440</v>
      </c>
      <c r="X34" s="64"/>
      <c r="Y34" s="64">
        <f t="shared" si="12"/>
        <v>0</v>
      </c>
      <c r="Z34" s="64"/>
      <c r="AA34" s="64">
        <f t="shared" si="13"/>
        <v>0</v>
      </c>
      <c r="AB34" s="92">
        <v>3</v>
      </c>
      <c r="AC34" s="15">
        <f t="shared" si="14"/>
        <v>223278</v>
      </c>
      <c r="AD34" s="92">
        <v>2</v>
      </c>
      <c r="AE34" s="64">
        <f t="shared" si="15"/>
        <v>62880</v>
      </c>
      <c r="AF34" s="41"/>
      <c r="AG34" s="41">
        <f t="shared" si="16"/>
        <v>0</v>
      </c>
      <c r="AH34" s="41"/>
      <c r="AI34" s="41">
        <f t="shared" si="17"/>
        <v>0</v>
      </c>
      <c r="AJ34" s="71">
        <f t="shared" si="0"/>
        <v>5656376</v>
      </c>
      <c r="AK34" s="3">
        <f t="shared" si="1"/>
        <v>1163280</v>
      </c>
      <c r="AL34" s="3">
        <f t="shared" si="18"/>
        <v>3991468</v>
      </c>
      <c r="AM34" s="32">
        <f t="shared" si="19"/>
        <v>2922508</v>
      </c>
    </row>
    <row r="35" spans="1:41" s="38" customFormat="1" x14ac:dyDescent="0.2">
      <c r="A35" s="4" t="s">
        <v>352</v>
      </c>
      <c r="B35" s="1" t="s">
        <v>428</v>
      </c>
      <c r="C35" s="5" t="s">
        <v>429</v>
      </c>
      <c r="D35" s="92">
        <v>290</v>
      </c>
      <c r="E35" s="15">
        <f t="shared" si="2"/>
        <v>21583540</v>
      </c>
      <c r="F35" s="92">
        <v>131</v>
      </c>
      <c r="G35" s="17">
        <f t="shared" si="3"/>
        <v>4118640</v>
      </c>
      <c r="H35" s="64"/>
      <c r="I35" s="64">
        <f t="shared" si="4"/>
        <v>0</v>
      </c>
      <c r="J35" s="64"/>
      <c r="K35" s="64">
        <f t="shared" si="5"/>
        <v>0</v>
      </c>
      <c r="L35" s="92">
        <v>46</v>
      </c>
      <c r="M35" s="15">
        <f t="shared" si="6"/>
        <v>3423596</v>
      </c>
      <c r="N35" s="92">
        <v>26</v>
      </c>
      <c r="O35" s="17">
        <f t="shared" si="7"/>
        <v>817440</v>
      </c>
      <c r="P35" s="64"/>
      <c r="Q35" s="64">
        <f t="shared" si="8"/>
        <v>0</v>
      </c>
      <c r="R35" s="64"/>
      <c r="S35" s="64">
        <f t="shared" si="9"/>
        <v>0</v>
      </c>
      <c r="T35" s="92"/>
      <c r="U35" s="15">
        <f t="shared" si="10"/>
        <v>0</v>
      </c>
      <c r="V35" s="92"/>
      <c r="W35" s="17">
        <f t="shared" si="11"/>
        <v>0</v>
      </c>
      <c r="X35" s="64"/>
      <c r="Y35" s="64">
        <f t="shared" si="12"/>
        <v>0</v>
      </c>
      <c r="Z35" s="64"/>
      <c r="AA35" s="64">
        <f t="shared" si="13"/>
        <v>0</v>
      </c>
      <c r="AB35" s="92"/>
      <c r="AC35" s="15">
        <f t="shared" si="14"/>
        <v>0</v>
      </c>
      <c r="AD35" s="92"/>
      <c r="AE35" s="64">
        <f t="shared" si="15"/>
        <v>0</v>
      </c>
      <c r="AF35" s="41"/>
      <c r="AG35" s="41">
        <f t="shared" si="16"/>
        <v>0</v>
      </c>
      <c r="AH35" s="41"/>
      <c r="AI35" s="41">
        <f t="shared" si="17"/>
        <v>0</v>
      </c>
      <c r="AJ35" s="69">
        <f t="shared" si="0"/>
        <v>25007136</v>
      </c>
      <c r="AK35" s="41">
        <f t="shared" si="1"/>
        <v>4936080</v>
      </c>
      <c r="AL35" s="3">
        <f t="shared" si="18"/>
        <v>17439648</v>
      </c>
      <c r="AM35" s="32">
        <f t="shared" si="19"/>
        <v>12503568</v>
      </c>
    </row>
    <row r="36" spans="1:41" x14ac:dyDescent="0.2">
      <c r="A36" s="4" t="s">
        <v>369</v>
      </c>
      <c r="B36" s="1" t="s">
        <v>408</v>
      </c>
      <c r="C36" s="5" t="s">
        <v>430</v>
      </c>
      <c r="D36" s="92">
        <v>321</v>
      </c>
      <c r="E36" s="15">
        <f t="shared" si="2"/>
        <v>23890746</v>
      </c>
      <c r="F36" s="92">
        <v>148</v>
      </c>
      <c r="G36" s="17">
        <f t="shared" si="3"/>
        <v>4653120</v>
      </c>
      <c r="H36" s="64">
        <v>1</v>
      </c>
      <c r="I36" s="64">
        <f t="shared" si="4"/>
        <v>74426</v>
      </c>
      <c r="J36" s="64">
        <v>5</v>
      </c>
      <c r="K36" s="64">
        <f t="shared" si="5"/>
        <v>157200</v>
      </c>
      <c r="L36" s="92"/>
      <c r="M36" s="15">
        <f t="shared" si="6"/>
        <v>0</v>
      </c>
      <c r="N36" s="92"/>
      <c r="O36" s="17">
        <f t="shared" si="7"/>
        <v>0</v>
      </c>
      <c r="P36" s="64">
        <v>124</v>
      </c>
      <c r="Q36" s="64">
        <f t="shared" si="8"/>
        <v>9228824</v>
      </c>
      <c r="R36" s="64">
        <v>81</v>
      </c>
      <c r="S36" s="64">
        <f t="shared" si="9"/>
        <v>2546640</v>
      </c>
      <c r="T36" s="92"/>
      <c r="U36" s="15">
        <f t="shared" si="10"/>
        <v>0</v>
      </c>
      <c r="V36" s="92"/>
      <c r="W36" s="17">
        <f t="shared" si="11"/>
        <v>0</v>
      </c>
      <c r="X36" s="64"/>
      <c r="Y36" s="64">
        <f t="shared" si="12"/>
        <v>0</v>
      </c>
      <c r="Z36" s="64"/>
      <c r="AA36" s="64">
        <f t="shared" si="13"/>
        <v>0</v>
      </c>
      <c r="AB36" s="92">
        <v>33</v>
      </c>
      <c r="AC36" s="15">
        <f t="shared" si="14"/>
        <v>2456058</v>
      </c>
      <c r="AD36" s="92">
        <v>26</v>
      </c>
      <c r="AE36" s="64">
        <f t="shared" si="15"/>
        <v>817440</v>
      </c>
      <c r="AF36" s="41"/>
      <c r="AG36" s="41">
        <f t="shared" si="16"/>
        <v>0</v>
      </c>
      <c r="AH36" s="41"/>
      <c r="AI36" s="41">
        <f t="shared" si="17"/>
        <v>0</v>
      </c>
      <c r="AJ36" s="71">
        <f t="shared" si="0"/>
        <v>26346804</v>
      </c>
      <c r="AK36" s="3">
        <f t="shared" si="1"/>
        <v>5470560</v>
      </c>
      <c r="AL36" s="3">
        <f t="shared" si="18"/>
        <v>18643962</v>
      </c>
      <c r="AM36" s="32">
        <f t="shared" si="19"/>
        <v>25180492</v>
      </c>
    </row>
    <row r="37" spans="1:41" s="38" customFormat="1" x14ac:dyDescent="0.2">
      <c r="A37" s="4" t="s">
        <v>331</v>
      </c>
      <c r="B37" s="1" t="s">
        <v>431</v>
      </c>
      <c r="C37" s="5" t="s">
        <v>432</v>
      </c>
      <c r="D37" s="92">
        <v>54</v>
      </c>
      <c r="E37" s="15">
        <f t="shared" si="2"/>
        <v>4019004</v>
      </c>
      <c r="F37" s="92">
        <v>26</v>
      </c>
      <c r="G37" s="17">
        <f t="shared" si="3"/>
        <v>817440</v>
      </c>
      <c r="H37" s="64"/>
      <c r="I37" s="64">
        <f t="shared" si="4"/>
        <v>0</v>
      </c>
      <c r="J37" s="64"/>
      <c r="K37" s="64">
        <f t="shared" si="5"/>
        <v>0</v>
      </c>
      <c r="L37" s="92">
        <v>24</v>
      </c>
      <c r="M37" s="15">
        <f t="shared" si="6"/>
        <v>1786224</v>
      </c>
      <c r="N37" s="92">
        <v>15</v>
      </c>
      <c r="O37" s="17">
        <f t="shared" si="7"/>
        <v>471600</v>
      </c>
      <c r="P37" s="64"/>
      <c r="Q37" s="64">
        <f t="shared" si="8"/>
        <v>0</v>
      </c>
      <c r="R37" s="64"/>
      <c r="S37" s="64">
        <f t="shared" si="9"/>
        <v>0</v>
      </c>
      <c r="T37" s="92"/>
      <c r="U37" s="15">
        <f t="shared" si="10"/>
        <v>0</v>
      </c>
      <c r="V37" s="92"/>
      <c r="W37" s="17">
        <f t="shared" si="11"/>
        <v>0</v>
      </c>
      <c r="X37" s="64"/>
      <c r="Y37" s="64">
        <f t="shared" si="12"/>
        <v>0</v>
      </c>
      <c r="Z37" s="64"/>
      <c r="AA37" s="64">
        <f t="shared" si="13"/>
        <v>0</v>
      </c>
      <c r="AB37" s="92"/>
      <c r="AC37" s="15">
        <f t="shared" si="14"/>
        <v>0</v>
      </c>
      <c r="AD37" s="92"/>
      <c r="AE37" s="64">
        <f t="shared" si="15"/>
        <v>0</v>
      </c>
      <c r="AF37" s="41"/>
      <c r="AG37" s="41">
        <f t="shared" si="16"/>
        <v>0</v>
      </c>
      <c r="AH37" s="41"/>
      <c r="AI37" s="41">
        <f t="shared" si="17"/>
        <v>0</v>
      </c>
      <c r="AJ37" s="69">
        <f t="shared" si="0"/>
        <v>5805228</v>
      </c>
      <c r="AK37" s="41">
        <f t="shared" si="1"/>
        <v>1289040</v>
      </c>
      <c r="AL37" s="3">
        <f t="shared" si="18"/>
        <v>4191654</v>
      </c>
      <c r="AM37" s="32">
        <f t="shared" si="19"/>
        <v>2902614</v>
      </c>
    </row>
    <row r="38" spans="1:41" x14ac:dyDescent="0.2">
      <c r="A38" s="4" t="s">
        <v>343</v>
      </c>
      <c r="B38" s="1" t="s">
        <v>433</v>
      </c>
      <c r="C38" s="5" t="s">
        <v>434</v>
      </c>
      <c r="D38" s="92">
        <v>151</v>
      </c>
      <c r="E38" s="15">
        <f t="shared" si="2"/>
        <v>11238326</v>
      </c>
      <c r="F38" s="92">
        <v>76</v>
      </c>
      <c r="G38" s="17">
        <f t="shared" si="3"/>
        <v>2389440</v>
      </c>
      <c r="H38" s="64">
        <v>3</v>
      </c>
      <c r="I38" s="64">
        <f t="shared" si="4"/>
        <v>223278</v>
      </c>
      <c r="J38" s="64">
        <v>3</v>
      </c>
      <c r="K38" s="64">
        <f t="shared" si="5"/>
        <v>94320</v>
      </c>
      <c r="L38" s="92">
        <v>50</v>
      </c>
      <c r="M38" s="15">
        <f t="shared" si="6"/>
        <v>3721300</v>
      </c>
      <c r="N38" s="92">
        <v>35</v>
      </c>
      <c r="O38" s="17">
        <f t="shared" si="7"/>
        <v>1100400</v>
      </c>
      <c r="P38" s="64">
        <v>1</v>
      </c>
      <c r="Q38" s="64">
        <f t="shared" si="8"/>
        <v>74426</v>
      </c>
      <c r="R38" s="64">
        <v>0</v>
      </c>
      <c r="S38" s="64">
        <f t="shared" si="9"/>
        <v>0</v>
      </c>
      <c r="T38" s="92"/>
      <c r="U38" s="15">
        <f t="shared" si="10"/>
        <v>0</v>
      </c>
      <c r="V38" s="92"/>
      <c r="W38" s="17">
        <f t="shared" si="11"/>
        <v>0</v>
      </c>
      <c r="X38" s="64"/>
      <c r="Y38" s="64">
        <f t="shared" si="12"/>
        <v>0</v>
      </c>
      <c r="Z38" s="64"/>
      <c r="AA38" s="64">
        <f t="shared" si="13"/>
        <v>0</v>
      </c>
      <c r="AB38" s="92">
        <v>32</v>
      </c>
      <c r="AC38" s="15">
        <f t="shared" si="14"/>
        <v>2381632</v>
      </c>
      <c r="AD38" s="92">
        <v>29</v>
      </c>
      <c r="AE38" s="64">
        <f t="shared" si="15"/>
        <v>911760</v>
      </c>
      <c r="AF38" s="41"/>
      <c r="AG38" s="41">
        <f t="shared" si="16"/>
        <v>0</v>
      </c>
      <c r="AH38" s="41"/>
      <c r="AI38" s="41">
        <f t="shared" si="17"/>
        <v>0</v>
      </c>
      <c r="AJ38" s="71">
        <f t="shared" si="0"/>
        <v>17341258</v>
      </c>
      <c r="AK38" s="3">
        <f t="shared" si="1"/>
        <v>4401600</v>
      </c>
      <c r="AL38" s="3">
        <f t="shared" si="18"/>
        <v>13072229</v>
      </c>
      <c r="AM38" s="32">
        <f t="shared" si="19"/>
        <v>9062653</v>
      </c>
    </row>
    <row r="39" spans="1:41" x14ac:dyDescent="0.2">
      <c r="A39" s="4" t="s">
        <v>364</v>
      </c>
      <c r="B39" s="1" t="s">
        <v>406</v>
      </c>
      <c r="C39" s="5" t="s">
        <v>435</v>
      </c>
      <c r="D39" s="92">
        <v>66</v>
      </c>
      <c r="E39" s="15">
        <f t="shared" si="2"/>
        <v>4912116</v>
      </c>
      <c r="F39" s="92">
        <v>33</v>
      </c>
      <c r="G39" s="17">
        <f t="shared" si="3"/>
        <v>1037520</v>
      </c>
      <c r="H39" s="64">
        <v>3</v>
      </c>
      <c r="I39" s="64">
        <f t="shared" si="4"/>
        <v>223278</v>
      </c>
      <c r="J39" s="64">
        <v>3</v>
      </c>
      <c r="K39" s="64">
        <f t="shared" si="5"/>
        <v>94320</v>
      </c>
      <c r="L39" s="92">
        <v>28</v>
      </c>
      <c r="M39" s="15">
        <f t="shared" si="6"/>
        <v>2083928</v>
      </c>
      <c r="N39" s="92">
        <v>12</v>
      </c>
      <c r="O39" s="17">
        <f t="shared" si="7"/>
        <v>377280</v>
      </c>
      <c r="P39" s="64"/>
      <c r="Q39" s="64">
        <f t="shared" si="8"/>
        <v>0</v>
      </c>
      <c r="R39" s="64"/>
      <c r="S39" s="64">
        <f t="shared" si="9"/>
        <v>0</v>
      </c>
      <c r="T39" s="92"/>
      <c r="U39" s="15">
        <f t="shared" si="10"/>
        <v>0</v>
      </c>
      <c r="V39" s="92"/>
      <c r="W39" s="17">
        <f t="shared" si="11"/>
        <v>0</v>
      </c>
      <c r="X39" s="64"/>
      <c r="Y39" s="64">
        <f t="shared" si="12"/>
        <v>0</v>
      </c>
      <c r="Z39" s="64"/>
      <c r="AA39" s="64">
        <f t="shared" si="13"/>
        <v>0</v>
      </c>
      <c r="AB39" s="92"/>
      <c r="AC39" s="15">
        <f t="shared" si="14"/>
        <v>0</v>
      </c>
      <c r="AD39" s="92"/>
      <c r="AE39" s="64">
        <f t="shared" si="15"/>
        <v>0</v>
      </c>
      <c r="AF39" s="41"/>
      <c r="AG39" s="41">
        <f t="shared" si="16"/>
        <v>0</v>
      </c>
      <c r="AH39" s="41"/>
      <c r="AI39" s="41">
        <f t="shared" si="17"/>
        <v>0</v>
      </c>
      <c r="AJ39" s="71">
        <f t="shared" si="0"/>
        <v>6996044</v>
      </c>
      <c r="AK39" s="3">
        <f t="shared" si="1"/>
        <v>1414800</v>
      </c>
      <c r="AL39" s="3">
        <f t="shared" si="18"/>
        <v>4912822</v>
      </c>
      <c r="AM39" s="32">
        <f t="shared" si="19"/>
        <v>3815620</v>
      </c>
    </row>
    <row r="40" spans="1:41" ht="13.5" thickBot="1" x14ac:dyDescent="0.25">
      <c r="A40" s="7" t="s">
        <v>337</v>
      </c>
      <c r="B40" s="8" t="s">
        <v>436</v>
      </c>
      <c r="C40" s="9" t="s">
        <v>437</v>
      </c>
      <c r="D40" s="92">
        <v>74</v>
      </c>
      <c r="E40" s="15">
        <f t="shared" si="2"/>
        <v>5507524</v>
      </c>
      <c r="F40" s="92">
        <v>40</v>
      </c>
      <c r="G40" s="17">
        <f t="shared" si="3"/>
        <v>1257600</v>
      </c>
      <c r="H40" s="64"/>
      <c r="I40" s="64">
        <f t="shared" si="4"/>
        <v>0</v>
      </c>
      <c r="J40" s="64"/>
      <c r="K40" s="64">
        <f t="shared" si="5"/>
        <v>0</v>
      </c>
      <c r="L40" s="92">
        <v>32</v>
      </c>
      <c r="M40" s="15">
        <f t="shared" si="6"/>
        <v>2381632</v>
      </c>
      <c r="N40" s="92">
        <v>17</v>
      </c>
      <c r="O40" s="17">
        <f t="shared" si="7"/>
        <v>534480</v>
      </c>
      <c r="P40" s="64"/>
      <c r="Q40" s="64">
        <f t="shared" si="8"/>
        <v>0</v>
      </c>
      <c r="R40" s="64"/>
      <c r="S40" s="64">
        <f t="shared" si="9"/>
        <v>0</v>
      </c>
      <c r="T40" s="92"/>
      <c r="U40" s="15">
        <f t="shared" si="10"/>
        <v>0</v>
      </c>
      <c r="V40" s="92"/>
      <c r="W40" s="17">
        <f t="shared" si="11"/>
        <v>0</v>
      </c>
      <c r="X40" s="64"/>
      <c r="Y40" s="64">
        <f t="shared" si="12"/>
        <v>0</v>
      </c>
      <c r="Z40" s="64"/>
      <c r="AA40" s="64">
        <f t="shared" si="13"/>
        <v>0</v>
      </c>
      <c r="AB40" s="92"/>
      <c r="AC40" s="15">
        <f t="shared" si="14"/>
        <v>0</v>
      </c>
      <c r="AD40" s="92"/>
      <c r="AE40" s="64">
        <f t="shared" si="15"/>
        <v>0</v>
      </c>
      <c r="AF40" s="41"/>
      <c r="AG40" s="41">
        <f t="shared" si="16"/>
        <v>0</v>
      </c>
      <c r="AH40" s="41"/>
      <c r="AI40" s="41">
        <f t="shared" si="17"/>
        <v>0</v>
      </c>
      <c r="AJ40" s="71">
        <f t="shared" si="0"/>
        <v>7889156</v>
      </c>
      <c r="AK40" s="3">
        <f t="shared" si="1"/>
        <v>1792080</v>
      </c>
      <c r="AL40" s="3">
        <f t="shared" si="18"/>
        <v>5736658</v>
      </c>
      <c r="AM40" s="32">
        <f>SUM(AJ40/2+I40+K40+Q40+S40+Y40+AA40+AG40+AI40)</f>
        <v>3944578</v>
      </c>
    </row>
    <row r="41" spans="1:41" ht="15.75" thickBot="1" x14ac:dyDescent="0.3">
      <c r="A41" s="238" t="s">
        <v>785</v>
      </c>
      <c r="B41" s="239"/>
      <c r="C41" s="268"/>
      <c r="D41" s="36">
        <f t="shared" ref="D41:AL41" si="20">SUM(D8:D40)</f>
        <v>8228</v>
      </c>
      <c r="E41" s="36">
        <f t="shared" si="20"/>
        <v>612377128</v>
      </c>
      <c r="F41" s="36">
        <f t="shared" si="20"/>
        <v>4060</v>
      </c>
      <c r="G41" s="36">
        <f t="shared" si="20"/>
        <v>127646400</v>
      </c>
      <c r="H41" s="36">
        <f>SUM(H8:H40)</f>
        <v>1871</v>
      </c>
      <c r="I41" s="36">
        <f t="shared" si="20"/>
        <v>139251046</v>
      </c>
      <c r="J41" s="36">
        <f>SUM(J8:J40)</f>
        <v>884</v>
      </c>
      <c r="K41" s="36">
        <f t="shared" si="20"/>
        <v>27792960</v>
      </c>
      <c r="L41" s="36">
        <f t="shared" si="20"/>
        <v>3572</v>
      </c>
      <c r="M41" s="36">
        <f t="shared" si="20"/>
        <v>265849672</v>
      </c>
      <c r="N41" s="36">
        <f t="shared" si="20"/>
        <v>2462</v>
      </c>
      <c r="O41" s="36">
        <f t="shared" si="20"/>
        <v>77405280</v>
      </c>
      <c r="P41" s="36">
        <f>SUM(P8:P40)</f>
        <v>700</v>
      </c>
      <c r="Q41" s="36">
        <f>SUM(Q8:Q40)</f>
        <v>52098200</v>
      </c>
      <c r="R41" s="36">
        <f>SUM(R8:R40)</f>
        <v>417</v>
      </c>
      <c r="S41" s="36">
        <f>SUM(S8:S40)</f>
        <v>13110480</v>
      </c>
      <c r="T41" s="36">
        <f t="shared" si="20"/>
        <v>107</v>
      </c>
      <c r="U41" s="36">
        <f t="shared" si="20"/>
        <v>7963582</v>
      </c>
      <c r="V41" s="36">
        <f t="shared" si="20"/>
        <v>93</v>
      </c>
      <c r="W41" s="36">
        <f t="shared" si="20"/>
        <v>2923920</v>
      </c>
      <c r="X41" s="36">
        <f>SUM(X8:X40)</f>
        <v>16</v>
      </c>
      <c r="Y41" s="36">
        <f>SUM(Y8:Y40)</f>
        <v>1190816</v>
      </c>
      <c r="Z41" s="36">
        <f>SUM(Z8:Z40)</f>
        <v>8</v>
      </c>
      <c r="AA41" s="36">
        <f>SUM(AA8:AA40)</f>
        <v>251520</v>
      </c>
      <c r="AB41" s="36">
        <f t="shared" si="20"/>
        <v>844</v>
      </c>
      <c r="AC41" s="36">
        <f t="shared" si="20"/>
        <v>62815544</v>
      </c>
      <c r="AD41" s="36">
        <f t="shared" si="20"/>
        <v>626</v>
      </c>
      <c r="AE41" s="36">
        <f t="shared" si="20"/>
        <v>19681440</v>
      </c>
      <c r="AF41" s="70">
        <f t="shared" si="20"/>
        <v>152</v>
      </c>
      <c r="AG41" s="70">
        <f t="shared" si="20"/>
        <v>11312752</v>
      </c>
      <c r="AH41" s="70">
        <f t="shared" si="20"/>
        <v>111</v>
      </c>
      <c r="AI41" s="70">
        <f t="shared" si="20"/>
        <v>3489840</v>
      </c>
      <c r="AJ41" s="29">
        <f t="shared" si="20"/>
        <v>949005926</v>
      </c>
      <c r="AK41" s="29">
        <f t="shared" si="20"/>
        <v>227657040</v>
      </c>
      <c r="AL41" s="29">
        <f t="shared" si="20"/>
        <v>702160003</v>
      </c>
      <c r="AM41" s="33">
        <f>SUM(AM8:AM40)</f>
        <v>723000577</v>
      </c>
      <c r="AN41" s="123">
        <f>AJ41/2+I41+K41+Q41+S41+Y41+AA41+AG41+AI41</f>
        <v>723000577</v>
      </c>
      <c r="AO41" t="b">
        <f>AM41=AN41</f>
        <v>1</v>
      </c>
    </row>
  </sheetData>
  <mergeCells count="23">
    <mergeCell ref="A1:AM1"/>
    <mergeCell ref="A2:AM2"/>
    <mergeCell ref="D5:K5"/>
    <mergeCell ref="B5:B7"/>
    <mergeCell ref="C5:C7"/>
    <mergeCell ref="AB5:AI5"/>
    <mergeCell ref="AB6:AE6"/>
    <mergeCell ref="AM5:AM7"/>
    <mergeCell ref="A5:A7"/>
    <mergeCell ref="P6:S6"/>
    <mergeCell ref="AF6:AI6"/>
    <mergeCell ref="L5:S5"/>
    <mergeCell ref="L6:O6"/>
    <mergeCell ref="A41:C41"/>
    <mergeCell ref="A3:AM3"/>
    <mergeCell ref="AJ5:AJ7"/>
    <mergeCell ref="AK5:AK7"/>
    <mergeCell ref="D6:G6"/>
    <mergeCell ref="H6:K6"/>
    <mergeCell ref="AL5:AL7"/>
    <mergeCell ref="T5:AA5"/>
    <mergeCell ref="T6:W6"/>
    <mergeCell ref="X6:AA6"/>
  </mergeCells>
  <phoneticPr fontId="3" type="noConversion"/>
  <printOptions horizontalCentered="1"/>
  <pageMargins left="0" right="0" top="1.9685039370078741" bottom="0.98425196850393704" header="0.39370078740157483" footer="0.78740157480314965"/>
  <pageSetup paperSize="20480" scale="45" orientation="landscape" r:id="rId1"/>
  <headerFooter alignWithMargins="0">
    <oddHeader>&amp;LDivisión de Municipalidades
Departamento de Finanzas Municipales
Unidad de Análisis Financiero</oddHeader>
    <oddFooter>&amp;L&amp;D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topLeftCell="B1" zoomScale="80" zoomScaleNormal="80" workbookViewId="0">
      <selection activeCell="C4" sqref="C1:AN1048576"/>
    </sheetView>
  </sheetViews>
  <sheetFormatPr baseColWidth="10" defaultRowHeight="12.75" x14ac:dyDescent="0.2"/>
  <cols>
    <col min="1" max="1" width="9.85546875" customWidth="1"/>
    <col min="2" max="2" width="13.7109375" customWidth="1"/>
    <col min="3" max="36" width="16.85546875" style="38" customWidth="1"/>
    <col min="37" max="37" width="15.85546875" customWidth="1"/>
    <col min="38" max="38" width="17" customWidth="1"/>
    <col min="39" max="39" width="17.85546875" customWidth="1"/>
    <col min="40" max="40" width="14.85546875" customWidth="1"/>
    <col min="41" max="41" width="18.42578125" customWidth="1"/>
    <col min="43" max="43" width="15.28515625" customWidth="1"/>
  </cols>
  <sheetData>
    <row r="1" spans="1:55" s="27" customFormat="1" ht="18" x14ac:dyDescent="0.25">
      <c r="A1" s="219" t="s">
        <v>854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219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27" customFormat="1" ht="18" x14ac:dyDescent="0.25">
      <c r="A2" s="219" t="s">
        <v>847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</row>
    <row r="3" spans="1:55" s="27" customFormat="1" ht="18" x14ac:dyDescent="0.25">
      <c r="A3" s="219" t="s">
        <v>844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</row>
    <row r="4" spans="1:55" ht="13.5" thickBot="1" x14ac:dyDescent="0.25"/>
    <row r="5" spans="1:55" ht="18.75" customHeight="1" thickBot="1" x14ac:dyDescent="0.25">
      <c r="A5" s="255" t="s">
        <v>780</v>
      </c>
      <c r="B5" s="258" t="s">
        <v>781</v>
      </c>
      <c r="C5" s="245" t="s">
        <v>782</v>
      </c>
      <c r="D5" s="223" t="s">
        <v>858</v>
      </c>
      <c r="E5" s="224"/>
      <c r="F5" s="224"/>
      <c r="G5" s="224"/>
      <c r="H5" s="224"/>
      <c r="I5" s="224"/>
      <c r="J5" s="224"/>
      <c r="K5" s="225"/>
      <c r="L5" s="224" t="s">
        <v>859</v>
      </c>
      <c r="M5" s="224"/>
      <c r="N5" s="224"/>
      <c r="O5" s="224"/>
      <c r="P5" s="224"/>
      <c r="Q5" s="224"/>
      <c r="R5" s="224"/>
      <c r="S5" s="225"/>
      <c r="T5" s="223" t="s">
        <v>860</v>
      </c>
      <c r="U5" s="224"/>
      <c r="V5" s="224"/>
      <c r="W5" s="224"/>
      <c r="X5" s="224"/>
      <c r="Y5" s="224"/>
      <c r="Z5" s="224"/>
      <c r="AA5" s="225"/>
      <c r="AB5" s="223" t="s">
        <v>861</v>
      </c>
      <c r="AC5" s="224"/>
      <c r="AD5" s="224"/>
      <c r="AE5" s="224"/>
      <c r="AF5" s="224"/>
      <c r="AG5" s="224"/>
      <c r="AH5" s="224"/>
      <c r="AI5" s="225"/>
      <c r="AJ5" s="226" t="s">
        <v>784</v>
      </c>
      <c r="AK5" s="229" t="s">
        <v>783</v>
      </c>
      <c r="AL5" s="229" t="s">
        <v>853</v>
      </c>
      <c r="AM5" s="216" t="s">
        <v>852</v>
      </c>
    </row>
    <row r="6" spans="1:55" ht="27.75" customHeight="1" thickBot="1" x14ac:dyDescent="0.25">
      <c r="A6" s="256"/>
      <c r="B6" s="259"/>
      <c r="C6" s="246"/>
      <c r="D6" s="223" t="s">
        <v>850</v>
      </c>
      <c r="E6" s="224"/>
      <c r="F6" s="224"/>
      <c r="G6" s="225"/>
      <c r="H6" s="224" t="s">
        <v>851</v>
      </c>
      <c r="I6" s="224"/>
      <c r="J6" s="224"/>
      <c r="K6" s="225"/>
      <c r="L6" s="224" t="s">
        <v>850</v>
      </c>
      <c r="M6" s="224"/>
      <c r="N6" s="224"/>
      <c r="O6" s="225"/>
      <c r="P6" s="224" t="s">
        <v>851</v>
      </c>
      <c r="Q6" s="224"/>
      <c r="R6" s="224"/>
      <c r="S6" s="225"/>
      <c r="T6" s="224" t="s">
        <v>850</v>
      </c>
      <c r="U6" s="224"/>
      <c r="V6" s="224"/>
      <c r="W6" s="225"/>
      <c r="X6" s="224" t="s">
        <v>851</v>
      </c>
      <c r="Y6" s="224"/>
      <c r="Z6" s="224"/>
      <c r="AA6" s="225"/>
      <c r="AB6" s="224" t="s">
        <v>850</v>
      </c>
      <c r="AC6" s="224"/>
      <c r="AD6" s="224"/>
      <c r="AE6" s="225"/>
      <c r="AF6" s="224" t="s">
        <v>851</v>
      </c>
      <c r="AG6" s="224"/>
      <c r="AH6" s="224"/>
      <c r="AI6" s="225"/>
      <c r="AJ6" s="227"/>
      <c r="AK6" s="230"/>
      <c r="AL6" s="230"/>
      <c r="AM6" s="217"/>
    </row>
    <row r="7" spans="1:55" ht="102.75" customHeight="1" thickBot="1" x14ac:dyDescent="0.25">
      <c r="A7" s="257"/>
      <c r="B7" s="260"/>
      <c r="C7" s="247"/>
      <c r="D7" s="103" t="s">
        <v>803</v>
      </c>
      <c r="E7" s="104" t="s">
        <v>778</v>
      </c>
      <c r="F7" s="105" t="s">
        <v>802</v>
      </c>
      <c r="G7" s="106" t="s">
        <v>779</v>
      </c>
      <c r="H7" s="103" t="s">
        <v>803</v>
      </c>
      <c r="I7" s="104" t="s">
        <v>778</v>
      </c>
      <c r="J7" s="105" t="s">
        <v>802</v>
      </c>
      <c r="K7" s="106" t="s">
        <v>779</v>
      </c>
      <c r="L7" s="124" t="s">
        <v>803</v>
      </c>
      <c r="M7" s="104" t="s">
        <v>778</v>
      </c>
      <c r="N7" s="104" t="s">
        <v>777</v>
      </c>
      <c r="O7" s="107" t="s">
        <v>779</v>
      </c>
      <c r="P7" s="103" t="s">
        <v>803</v>
      </c>
      <c r="Q7" s="104" t="s">
        <v>778</v>
      </c>
      <c r="R7" s="104" t="s">
        <v>777</v>
      </c>
      <c r="S7" s="107" t="s">
        <v>779</v>
      </c>
      <c r="T7" s="108" t="s">
        <v>803</v>
      </c>
      <c r="U7" s="109" t="s">
        <v>778</v>
      </c>
      <c r="V7" s="109" t="s">
        <v>777</v>
      </c>
      <c r="W7" s="110" t="s">
        <v>779</v>
      </c>
      <c r="X7" s="108" t="s">
        <v>803</v>
      </c>
      <c r="Y7" s="109" t="s">
        <v>778</v>
      </c>
      <c r="Z7" s="109" t="s">
        <v>777</v>
      </c>
      <c r="AA7" s="110" t="s">
        <v>779</v>
      </c>
      <c r="AB7" s="108" t="s">
        <v>803</v>
      </c>
      <c r="AC7" s="109" t="s">
        <v>778</v>
      </c>
      <c r="AD7" s="109" t="s">
        <v>777</v>
      </c>
      <c r="AE7" s="110" t="s">
        <v>779</v>
      </c>
      <c r="AF7" s="103" t="s">
        <v>803</v>
      </c>
      <c r="AG7" s="104" t="s">
        <v>778</v>
      </c>
      <c r="AH7" s="104" t="s">
        <v>777</v>
      </c>
      <c r="AI7" s="107" t="s">
        <v>779</v>
      </c>
      <c r="AJ7" s="228"/>
      <c r="AK7" s="231"/>
      <c r="AL7" s="231"/>
      <c r="AM7" s="218"/>
    </row>
    <row r="8" spans="1:55" x14ac:dyDescent="0.2">
      <c r="A8" s="11" t="s">
        <v>438</v>
      </c>
      <c r="B8" s="2" t="s">
        <v>439</v>
      </c>
      <c r="C8" s="12" t="s">
        <v>440</v>
      </c>
      <c r="D8" s="92">
        <v>430</v>
      </c>
      <c r="E8" s="15">
        <f>D8*74426</f>
        <v>32003180</v>
      </c>
      <c r="F8" s="92">
        <v>254</v>
      </c>
      <c r="G8" s="17">
        <f>F8*31440</f>
        <v>7985760</v>
      </c>
      <c r="H8" s="64">
        <v>10</v>
      </c>
      <c r="I8" s="64">
        <f>H8*74426</f>
        <v>744260</v>
      </c>
      <c r="J8" s="64">
        <v>10</v>
      </c>
      <c r="K8" s="64">
        <f>J8*31440</f>
        <v>314400</v>
      </c>
      <c r="L8" s="92">
        <v>231</v>
      </c>
      <c r="M8" s="15">
        <f>L8*74426</f>
        <v>17192406</v>
      </c>
      <c r="N8" s="92">
        <v>118</v>
      </c>
      <c r="O8" s="17">
        <f>N8*31440</f>
        <v>3709920</v>
      </c>
      <c r="P8" s="64"/>
      <c r="Q8" s="64">
        <f>P8*74426</f>
        <v>0</v>
      </c>
      <c r="R8" s="64"/>
      <c r="S8" s="64">
        <f>R8*31440</f>
        <v>0</v>
      </c>
      <c r="T8" s="92"/>
      <c r="U8" s="15">
        <f>T8*74426</f>
        <v>0</v>
      </c>
      <c r="V8" s="92"/>
      <c r="W8" s="17">
        <f>V8*31440</f>
        <v>0</v>
      </c>
      <c r="X8" s="64"/>
      <c r="Y8" s="64">
        <f>X8*74426</f>
        <v>0</v>
      </c>
      <c r="Z8" s="64"/>
      <c r="AA8" s="64">
        <f>Z8*31440</f>
        <v>0</v>
      </c>
      <c r="AB8" s="92">
        <v>85</v>
      </c>
      <c r="AC8" s="15">
        <f>AB8*74426</f>
        <v>6326210</v>
      </c>
      <c r="AD8" s="62">
        <v>65</v>
      </c>
      <c r="AE8" s="64">
        <f>AD8*31440</f>
        <v>2043600</v>
      </c>
      <c r="AF8" s="41"/>
      <c r="AG8" s="41">
        <f>AF8*74426</f>
        <v>0</v>
      </c>
      <c r="AH8" s="41"/>
      <c r="AI8" s="41">
        <f>AH8*31440</f>
        <v>0</v>
      </c>
      <c r="AJ8" s="47">
        <f>(E8+M8+U8+AC8)</f>
        <v>55521796</v>
      </c>
      <c r="AK8" s="14">
        <f>(G8+O8+W8+AE8)</f>
        <v>13739280</v>
      </c>
      <c r="AL8" s="14">
        <f>AJ8/2+AK8</f>
        <v>41500178</v>
      </c>
      <c r="AM8" s="32">
        <f>SUM(AJ8/2+I8+K8+Q8+S8+Y8+AA8+AG8+AI8)</f>
        <v>28819558</v>
      </c>
      <c r="AN8" s="37"/>
    </row>
    <row r="9" spans="1:55" x14ac:dyDescent="0.2">
      <c r="A9" s="4" t="s">
        <v>441</v>
      </c>
      <c r="B9" s="1" t="s">
        <v>442</v>
      </c>
      <c r="C9" s="5" t="s">
        <v>443</v>
      </c>
      <c r="D9" s="92">
        <v>98</v>
      </c>
      <c r="E9" s="15">
        <f t="shared" ref="E9:E39" si="0">D9*74426</f>
        <v>7293748</v>
      </c>
      <c r="F9" s="92">
        <v>70</v>
      </c>
      <c r="G9" s="17">
        <f t="shared" ref="G9:G39" si="1">F9*31440</f>
        <v>2200800</v>
      </c>
      <c r="H9" s="64"/>
      <c r="I9" s="64">
        <f t="shared" ref="I9:I39" si="2">H9*74426</f>
        <v>0</v>
      </c>
      <c r="J9" s="64"/>
      <c r="K9" s="64">
        <f t="shared" ref="K9:K39" si="3">J9*31440</f>
        <v>0</v>
      </c>
      <c r="L9" s="92">
        <v>12</v>
      </c>
      <c r="M9" s="15">
        <f t="shared" ref="M9:M39" si="4">L9*74426</f>
        <v>893112</v>
      </c>
      <c r="N9" s="92">
        <v>4</v>
      </c>
      <c r="O9" s="17">
        <f t="shared" ref="O9:O39" si="5">N9*31440</f>
        <v>125760</v>
      </c>
      <c r="P9" s="64"/>
      <c r="Q9" s="64">
        <f t="shared" ref="Q9:Q39" si="6">P9*74426</f>
        <v>0</v>
      </c>
      <c r="R9" s="64"/>
      <c r="S9" s="64">
        <f t="shared" ref="S9:S39" si="7">R9*31440</f>
        <v>0</v>
      </c>
      <c r="T9" s="92"/>
      <c r="U9" s="15">
        <f t="shared" ref="U9:U39" si="8">T9*74426</f>
        <v>0</v>
      </c>
      <c r="V9" s="92"/>
      <c r="W9" s="17">
        <f t="shared" ref="W9:W39" si="9">V9*31440</f>
        <v>0</v>
      </c>
      <c r="X9" s="64"/>
      <c r="Y9" s="64">
        <f t="shared" ref="Y9:Y39" si="10">X9*74426</f>
        <v>0</v>
      </c>
      <c r="Z9" s="64"/>
      <c r="AA9" s="64">
        <f t="shared" ref="AA9:AA39" si="11">Z9*31440</f>
        <v>0</v>
      </c>
      <c r="AB9" s="92">
        <v>46</v>
      </c>
      <c r="AC9" s="15">
        <f t="shared" ref="AC9:AC39" si="12">AB9*74426</f>
        <v>3423596</v>
      </c>
      <c r="AD9" s="62">
        <v>33</v>
      </c>
      <c r="AE9" s="64">
        <f t="shared" ref="AE9:AE39" si="13">AD9*31440</f>
        <v>1037520</v>
      </c>
      <c r="AF9" s="41"/>
      <c r="AG9" s="41">
        <f t="shared" ref="AG9:AG39" si="14">AF9*74426</f>
        <v>0</v>
      </c>
      <c r="AH9" s="41"/>
      <c r="AI9" s="41">
        <f t="shared" ref="AI9:AI39" si="15">AH9*31440</f>
        <v>0</v>
      </c>
      <c r="AJ9" s="69">
        <f t="shared" ref="AJ9:AJ39" si="16">(E9+M9+U9+AC9)</f>
        <v>11610456</v>
      </c>
      <c r="AK9" s="3">
        <f t="shared" ref="AK9:AK39" si="17">(G9+O9+W9+AE9)</f>
        <v>3364080</v>
      </c>
      <c r="AL9" s="14">
        <f t="shared" ref="AL9:AL39" si="18">AJ9/2+AK9</f>
        <v>9169308</v>
      </c>
      <c r="AM9" s="32">
        <f t="shared" ref="AM9:AM39" si="19">SUM(AJ9/2+I9+K9+Q9+S9+Y9+AA9+AG9+AI9)</f>
        <v>5805228</v>
      </c>
      <c r="AN9" s="37"/>
    </row>
    <row r="10" spans="1:55" s="38" customFormat="1" x14ac:dyDescent="0.2">
      <c r="A10" s="4" t="s">
        <v>444</v>
      </c>
      <c r="B10" s="1" t="s">
        <v>445</v>
      </c>
      <c r="C10" s="5" t="s">
        <v>446</v>
      </c>
      <c r="D10" s="92">
        <v>108</v>
      </c>
      <c r="E10" s="15">
        <f t="shared" si="0"/>
        <v>8038008</v>
      </c>
      <c r="F10" s="92">
        <v>76</v>
      </c>
      <c r="G10" s="17">
        <f t="shared" si="1"/>
        <v>2389440</v>
      </c>
      <c r="H10" s="64">
        <v>5</v>
      </c>
      <c r="I10" s="64">
        <f t="shared" si="2"/>
        <v>372130</v>
      </c>
      <c r="J10" s="64">
        <v>2</v>
      </c>
      <c r="K10" s="64">
        <f t="shared" si="3"/>
        <v>62880</v>
      </c>
      <c r="L10" s="92"/>
      <c r="M10" s="15">
        <f t="shared" si="4"/>
        <v>0</v>
      </c>
      <c r="N10" s="92"/>
      <c r="O10" s="17">
        <f t="shared" si="5"/>
        <v>0</v>
      </c>
      <c r="P10" s="64">
        <v>32</v>
      </c>
      <c r="Q10" s="64">
        <f t="shared" si="6"/>
        <v>2381632</v>
      </c>
      <c r="R10" s="64">
        <v>24</v>
      </c>
      <c r="S10" s="64">
        <f t="shared" si="7"/>
        <v>754560</v>
      </c>
      <c r="T10" s="92"/>
      <c r="U10" s="15">
        <f t="shared" si="8"/>
        <v>0</v>
      </c>
      <c r="V10" s="92"/>
      <c r="W10" s="17">
        <f t="shared" si="9"/>
        <v>0</v>
      </c>
      <c r="X10" s="64"/>
      <c r="Y10" s="64">
        <f t="shared" si="10"/>
        <v>0</v>
      </c>
      <c r="Z10" s="64"/>
      <c r="AA10" s="64">
        <f t="shared" si="11"/>
        <v>0</v>
      </c>
      <c r="AB10" s="92">
        <v>34</v>
      </c>
      <c r="AC10" s="15">
        <f t="shared" si="12"/>
        <v>2530484</v>
      </c>
      <c r="AD10" s="92">
        <v>27</v>
      </c>
      <c r="AE10" s="64">
        <f t="shared" si="13"/>
        <v>848880</v>
      </c>
      <c r="AF10" s="41">
        <v>1</v>
      </c>
      <c r="AG10" s="41">
        <f t="shared" si="14"/>
        <v>74426</v>
      </c>
      <c r="AH10" s="41">
        <v>1</v>
      </c>
      <c r="AI10" s="41">
        <f t="shared" si="15"/>
        <v>31440</v>
      </c>
      <c r="AJ10" s="69">
        <f t="shared" si="16"/>
        <v>10568492</v>
      </c>
      <c r="AK10" s="41">
        <f t="shared" si="17"/>
        <v>3238320</v>
      </c>
      <c r="AL10" s="15">
        <f t="shared" si="18"/>
        <v>8522566</v>
      </c>
      <c r="AM10" s="17">
        <f t="shared" si="19"/>
        <v>8961314</v>
      </c>
      <c r="AN10" s="46"/>
    </row>
    <row r="11" spans="1:55" s="38" customFormat="1" x14ac:dyDescent="0.2">
      <c r="A11" s="4" t="s">
        <v>447</v>
      </c>
      <c r="B11" s="1" t="s">
        <v>448</v>
      </c>
      <c r="C11" s="5" t="s">
        <v>449</v>
      </c>
      <c r="D11" s="92">
        <v>92</v>
      </c>
      <c r="E11" s="15">
        <f t="shared" si="0"/>
        <v>6847192</v>
      </c>
      <c r="F11" s="92">
        <v>51</v>
      </c>
      <c r="G11" s="17">
        <f t="shared" si="1"/>
        <v>1603440</v>
      </c>
      <c r="H11" s="64">
        <v>6</v>
      </c>
      <c r="I11" s="64">
        <f t="shared" si="2"/>
        <v>446556</v>
      </c>
      <c r="J11" s="64">
        <v>4</v>
      </c>
      <c r="K11" s="64">
        <f t="shared" si="3"/>
        <v>125760</v>
      </c>
      <c r="L11" s="92">
        <v>27</v>
      </c>
      <c r="M11" s="15">
        <f t="shared" si="4"/>
        <v>2009502</v>
      </c>
      <c r="N11" s="92">
        <v>10</v>
      </c>
      <c r="O11" s="17">
        <f t="shared" si="5"/>
        <v>314400</v>
      </c>
      <c r="P11" s="64"/>
      <c r="Q11" s="64">
        <f t="shared" si="6"/>
        <v>0</v>
      </c>
      <c r="R11" s="64"/>
      <c r="S11" s="64">
        <f t="shared" si="7"/>
        <v>0</v>
      </c>
      <c r="T11" s="92"/>
      <c r="U11" s="15">
        <f t="shared" si="8"/>
        <v>0</v>
      </c>
      <c r="V11" s="92"/>
      <c r="W11" s="17">
        <f t="shared" si="9"/>
        <v>0</v>
      </c>
      <c r="X11" s="64"/>
      <c r="Y11" s="64">
        <f t="shared" si="10"/>
        <v>0</v>
      </c>
      <c r="Z11" s="64"/>
      <c r="AA11" s="64">
        <f t="shared" si="11"/>
        <v>0</v>
      </c>
      <c r="AB11" s="92">
        <v>24</v>
      </c>
      <c r="AC11" s="15">
        <f t="shared" si="12"/>
        <v>1786224</v>
      </c>
      <c r="AD11" s="92">
        <v>17</v>
      </c>
      <c r="AE11" s="64">
        <f t="shared" si="13"/>
        <v>534480</v>
      </c>
      <c r="AF11" s="41"/>
      <c r="AG11" s="41">
        <f t="shared" si="14"/>
        <v>0</v>
      </c>
      <c r="AH11" s="41"/>
      <c r="AI11" s="41">
        <f t="shared" si="15"/>
        <v>0</v>
      </c>
      <c r="AJ11" s="69">
        <f t="shared" si="16"/>
        <v>10642918</v>
      </c>
      <c r="AK11" s="41">
        <f t="shared" si="17"/>
        <v>2452320</v>
      </c>
      <c r="AL11" s="15">
        <f t="shared" si="18"/>
        <v>7773779</v>
      </c>
      <c r="AM11" s="17">
        <f t="shared" si="19"/>
        <v>5893775</v>
      </c>
      <c r="AN11" s="46"/>
    </row>
    <row r="12" spans="1:55" s="38" customFormat="1" x14ac:dyDescent="0.2">
      <c r="A12" s="4" t="s">
        <v>450</v>
      </c>
      <c r="B12" s="1" t="s">
        <v>451</v>
      </c>
      <c r="C12" s="5" t="s">
        <v>452</v>
      </c>
      <c r="D12" s="92">
        <v>251</v>
      </c>
      <c r="E12" s="15">
        <f t="shared" si="0"/>
        <v>18680926</v>
      </c>
      <c r="F12" s="92">
        <v>130</v>
      </c>
      <c r="G12" s="17">
        <f t="shared" si="1"/>
        <v>4087200</v>
      </c>
      <c r="H12" s="64"/>
      <c r="I12" s="64">
        <f t="shared" si="2"/>
        <v>0</v>
      </c>
      <c r="J12" s="64"/>
      <c r="K12" s="64">
        <f t="shared" si="3"/>
        <v>0</v>
      </c>
      <c r="L12" s="92">
        <v>43</v>
      </c>
      <c r="M12" s="15">
        <f t="shared" si="4"/>
        <v>3200318</v>
      </c>
      <c r="N12" s="92">
        <v>17</v>
      </c>
      <c r="O12" s="17">
        <f t="shared" si="5"/>
        <v>534480</v>
      </c>
      <c r="P12" s="64"/>
      <c r="Q12" s="64">
        <f t="shared" si="6"/>
        <v>0</v>
      </c>
      <c r="R12" s="64"/>
      <c r="S12" s="64">
        <f t="shared" si="7"/>
        <v>0</v>
      </c>
      <c r="T12" s="92"/>
      <c r="U12" s="15">
        <f t="shared" si="8"/>
        <v>0</v>
      </c>
      <c r="V12" s="92"/>
      <c r="W12" s="17">
        <f t="shared" si="9"/>
        <v>0</v>
      </c>
      <c r="X12" s="64"/>
      <c r="Y12" s="64">
        <f t="shared" si="10"/>
        <v>0</v>
      </c>
      <c r="Z12" s="64"/>
      <c r="AA12" s="64">
        <f t="shared" si="11"/>
        <v>0</v>
      </c>
      <c r="AB12" s="92">
        <v>47</v>
      </c>
      <c r="AC12" s="15">
        <f t="shared" si="12"/>
        <v>3498022</v>
      </c>
      <c r="AD12" s="92">
        <v>47</v>
      </c>
      <c r="AE12" s="64">
        <f t="shared" si="13"/>
        <v>1477680</v>
      </c>
      <c r="AF12" s="41"/>
      <c r="AG12" s="41">
        <f t="shared" si="14"/>
        <v>0</v>
      </c>
      <c r="AH12" s="41"/>
      <c r="AI12" s="41">
        <f t="shared" si="15"/>
        <v>0</v>
      </c>
      <c r="AJ12" s="69">
        <f t="shared" si="16"/>
        <v>25379266</v>
      </c>
      <c r="AK12" s="41">
        <f t="shared" si="17"/>
        <v>6099360</v>
      </c>
      <c r="AL12" s="15">
        <f t="shared" si="18"/>
        <v>18788993</v>
      </c>
      <c r="AM12" s="17">
        <f t="shared" si="19"/>
        <v>12689633</v>
      </c>
      <c r="AN12" s="46"/>
    </row>
    <row r="13" spans="1:55" s="38" customFormat="1" x14ac:dyDescent="0.2">
      <c r="A13" s="4" t="s">
        <v>453</v>
      </c>
      <c r="B13" s="1" t="s">
        <v>454</v>
      </c>
      <c r="C13" s="5" t="s">
        <v>455</v>
      </c>
      <c r="D13" s="92">
        <v>72</v>
      </c>
      <c r="E13" s="15">
        <f t="shared" si="0"/>
        <v>5358672</v>
      </c>
      <c r="F13" s="92">
        <v>33</v>
      </c>
      <c r="G13" s="17">
        <f t="shared" si="1"/>
        <v>1037520</v>
      </c>
      <c r="H13" s="64">
        <v>7</v>
      </c>
      <c r="I13" s="64">
        <f t="shared" si="2"/>
        <v>520982</v>
      </c>
      <c r="J13" s="64">
        <v>5</v>
      </c>
      <c r="K13" s="64">
        <f t="shared" si="3"/>
        <v>157200</v>
      </c>
      <c r="L13" s="92">
        <v>37</v>
      </c>
      <c r="M13" s="15">
        <f t="shared" si="4"/>
        <v>2753762</v>
      </c>
      <c r="N13" s="92">
        <v>14</v>
      </c>
      <c r="O13" s="17">
        <f t="shared" si="5"/>
        <v>440160</v>
      </c>
      <c r="P13" s="64"/>
      <c r="Q13" s="64">
        <f t="shared" si="6"/>
        <v>0</v>
      </c>
      <c r="R13" s="64"/>
      <c r="S13" s="64">
        <f t="shared" si="7"/>
        <v>0</v>
      </c>
      <c r="T13" s="92"/>
      <c r="U13" s="15">
        <f t="shared" si="8"/>
        <v>0</v>
      </c>
      <c r="V13" s="92"/>
      <c r="W13" s="17">
        <f t="shared" si="9"/>
        <v>0</v>
      </c>
      <c r="X13" s="64"/>
      <c r="Y13" s="64">
        <f t="shared" si="10"/>
        <v>0</v>
      </c>
      <c r="Z13" s="64"/>
      <c r="AA13" s="64">
        <f t="shared" si="11"/>
        <v>0</v>
      </c>
      <c r="AB13" s="92">
        <v>29</v>
      </c>
      <c r="AC13" s="15">
        <f t="shared" si="12"/>
        <v>2158354</v>
      </c>
      <c r="AD13" s="92">
        <v>24</v>
      </c>
      <c r="AE13" s="64">
        <f t="shared" si="13"/>
        <v>754560</v>
      </c>
      <c r="AF13" s="41">
        <v>1</v>
      </c>
      <c r="AG13" s="41">
        <f t="shared" si="14"/>
        <v>74426</v>
      </c>
      <c r="AH13" s="41"/>
      <c r="AI13" s="41">
        <f t="shared" si="15"/>
        <v>0</v>
      </c>
      <c r="AJ13" s="69">
        <f t="shared" si="16"/>
        <v>10270788</v>
      </c>
      <c r="AK13" s="41">
        <f t="shared" si="17"/>
        <v>2232240</v>
      </c>
      <c r="AL13" s="15">
        <f t="shared" si="18"/>
        <v>7367634</v>
      </c>
      <c r="AM13" s="17">
        <f t="shared" si="19"/>
        <v>5888002</v>
      </c>
      <c r="AN13" s="46"/>
    </row>
    <row r="14" spans="1:55" s="38" customFormat="1" x14ac:dyDescent="0.2">
      <c r="A14" s="4" t="s">
        <v>456</v>
      </c>
      <c r="B14" s="1" t="s">
        <v>457</v>
      </c>
      <c r="C14" s="5" t="s">
        <v>458</v>
      </c>
      <c r="D14" s="92">
        <v>180</v>
      </c>
      <c r="E14" s="15">
        <f t="shared" si="0"/>
        <v>13396680</v>
      </c>
      <c r="F14" s="92">
        <v>105</v>
      </c>
      <c r="G14" s="17">
        <f t="shared" si="1"/>
        <v>3301200</v>
      </c>
      <c r="H14" s="64">
        <v>1</v>
      </c>
      <c r="I14" s="64">
        <f t="shared" si="2"/>
        <v>74426</v>
      </c>
      <c r="J14" s="64">
        <v>1</v>
      </c>
      <c r="K14" s="64">
        <f t="shared" si="3"/>
        <v>31440</v>
      </c>
      <c r="L14" s="92">
        <v>22</v>
      </c>
      <c r="M14" s="15">
        <f t="shared" si="4"/>
        <v>1637372</v>
      </c>
      <c r="N14" s="92">
        <v>7</v>
      </c>
      <c r="O14" s="17">
        <f t="shared" si="5"/>
        <v>220080</v>
      </c>
      <c r="P14" s="64">
        <v>1</v>
      </c>
      <c r="Q14" s="64">
        <f t="shared" si="6"/>
        <v>74426</v>
      </c>
      <c r="R14" s="64">
        <v>0</v>
      </c>
      <c r="S14" s="64">
        <f t="shared" si="7"/>
        <v>0</v>
      </c>
      <c r="T14" s="92">
        <v>18</v>
      </c>
      <c r="U14" s="15">
        <f t="shared" si="8"/>
        <v>1339668</v>
      </c>
      <c r="V14" s="92">
        <v>18</v>
      </c>
      <c r="W14" s="17">
        <f t="shared" si="9"/>
        <v>565920</v>
      </c>
      <c r="X14" s="64"/>
      <c r="Y14" s="64">
        <f t="shared" si="10"/>
        <v>0</v>
      </c>
      <c r="Z14" s="64">
        <v>3</v>
      </c>
      <c r="AA14" s="64">
        <f t="shared" si="11"/>
        <v>94320</v>
      </c>
      <c r="AB14" s="92">
        <v>45</v>
      </c>
      <c r="AC14" s="15">
        <f t="shared" si="12"/>
        <v>3349170</v>
      </c>
      <c r="AD14" s="92">
        <v>42</v>
      </c>
      <c r="AE14" s="64">
        <f t="shared" si="13"/>
        <v>1320480</v>
      </c>
      <c r="AF14" s="41"/>
      <c r="AG14" s="41">
        <f t="shared" si="14"/>
        <v>0</v>
      </c>
      <c r="AH14" s="41"/>
      <c r="AI14" s="41">
        <f t="shared" si="15"/>
        <v>0</v>
      </c>
      <c r="AJ14" s="69">
        <f t="shared" si="16"/>
        <v>19722890</v>
      </c>
      <c r="AK14" s="41">
        <f t="shared" si="17"/>
        <v>5407680</v>
      </c>
      <c r="AL14" s="15">
        <f t="shared" si="18"/>
        <v>15269125</v>
      </c>
      <c r="AM14" s="17">
        <f t="shared" si="19"/>
        <v>10136057</v>
      </c>
      <c r="AN14" s="46"/>
    </row>
    <row r="15" spans="1:55" s="38" customFormat="1" x14ac:dyDescent="0.2">
      <c r="A15" s="4" t="s">
        <v>459</v>
      </c>
      <c r="B15" s="1" t="s">
        <v>460</v>
      </c>
      <c r="C15" s="5" t="s">
        <v>461</v>
      </c>
      <c r="D15" s="92">
        <v>98</v>
      </c>
      <c r="E15" s="15">
        <f t="shared" si="0"/>
        <v>7293748</v>
      </c>
      <c r="F15" s="92">
        <v>62</v>
      </c>
      <c r="G15" s="17">
        <f t="shared" si="1"/>
        <v>1949280</v>
      </c>
      <c r="H15" s="64"/>
      <c r="I15" s="64">
        <f t="shared" si="2"/>
        <v>0</v>
      </c>
      <c r="J15" s="64"/>
      <c r="K15" s="64">
        <f t="shared" si="3"/>
        <v>0</v>
      </c>
      <c r="L15" s="92">
        <v>42</v>
      </c>
      <c r="M15" s="15">
        <f t="shared" si="4"/>
        <v>3125892</v>
      </c>
      <c r="N15" s="92">
        <v>18</v>
      </c>
      <c r="O15" s="17">
        <f t="shared" si="5"/>
        <v>565920</v>
      </c>
      <c r="P15" s="64"/>
      <c r="Q15" s="64">
        <f t="shared" si="6"/>
        <v>0</v>
      </c>
      <c r="R15" s="64"/>
      <c r="S15" s="64">
        <f t="shared" si="7"/>
        <v>0</v>
      </c>
      <c r="T15" s="92"/>
      <c r="U15" s="15">
        <f t="shared" si="8"/>
        <v>0</v>
      </c>
      <c r="V15" s="92"/>
      <c r="W15" s="17">
        <f t="shared" si="9"/>
        <v>0</v>
      </c>
      <c r="X15" s="64"/>
      <c r="Y15" s="64">
        <f t="shared" si="10"/>
        <v>0</v>
      </c>
      <c r="Z15" s="64"/>
      <c r="AA15" s="64">
        <f t="shared" si="11"/>
        <v>0</v>
      </c>
      <c r="AB15" s="92">
        <v>10</v>
      </c>
      <c r="AC15" s="15">
        <f t="shared" si="12"/>
        <v>744260</v>
      </c>
      <c r="AD15" s="92">
        <v>8</v>
      </c>
      <c r="AE15" s="64">
        <f t="shared" si="13"/>
        <v>251520</v>
      </c>
      <c r="AF15" s="41"/>
      <c r="AG15" s="41">
        <f t="shared" si="14"/>
        <v>0</v>
      </c>
      <c r="AH15" s="41"/>
      <c r="AI15" s="41">
        <f t="shared" si="15"/>
        <v>0</v>
      </c>
      <c r="AJ15" s="69">
        <f t="shared" si="16"/>
        <v>11163900</v>
      </c>
      <c r="AK15" s="41">
        <f t="shared" si="17"/>
        <v>2766720</v>
      </c>
      <c r="AL15" s="15">
        <f t="shared" si="18"/>
        <v>8348670</v>
      </c>
      <c r="AM15" s="17">
        <f t="shared" si="19"/>
        <v>5581950</v>
      </c>
      <c r="AN15" s="46"/>
    </row>
    <row r="16" spans="1:55" s="38" customFormat="1" x14ac:dyDescent="0.2">
      <c r="A16" s="4" t="s">
        <v>462</v>
      </c>
      <c r="B16" s="1" t="s">
        <v>463</v>
      </c>
      <c r="C16" s="5" t="s">
        <v>464</v>
      </c>
      <c r="D16" s="92">
        <v>356</v>
      </c>
      <c r="E16" s="15">
        <f t="shared" si="0"/>
        <v>26495656</v>
      </c>
      <c r="F16" s="92">
        <v>191</v>
      </c>
      <c r="G16" s="17">
        <f t="shared" si="1"/>
        <v>6005040</v>
      </c>
      <c r="H16" s="64">
        <v>13</v>
      </c>
      <c r="I16" s="64">
        <f t="shared" si="2"/>
        <v>967538</v>
      </c>
      <c r="J16" s="64">
        <v>6</v>
      </c>
      <c r="K16" s="64">
        <f t="shared" si="3"/>
        <v>188640</v>
      </c>
      <c r="L16" s="92">
        <v>137</v>
      </c>
      <c r="M16" s="15">
        <f t="shared" si="4"/>
        <v>10196362</v>
      </c>
      <c r="N16" s="92">
        <v>59</v>
      </c>
      <c r="O16" s="17">
        <f t="shared" si="5"/>
        <v>1854960</v>
      </c>
      <c r="P16" s="64"/>
      <c r="Q16" s="64">
        <f t="shared" si="6"/>
        <v>0</v>
      </c>
      <c r="R16" s="64"/>
      <c r="S16" s="64">
        <f t="shared" si="7"/>
        <v>0</v>
      </c>
      <c r="T16" s="92">
        <v>1</v>
      </c>
      <c r="U16" s="15">
        <f t="shared" si="8"/>
        <v>74426</v>
      </c>
      <c r="V16" s="92">
        <v>1</v>
      </c>
      <c r="W16" s="17">
        <f t="shared" si="9"/>
        <v>31440</v>
      </c>
      <c r="X16" s="64"/>
      <c r="Y16" s="64">
        <f t="shared" si="10"/>
        <v>0</v>
      </c>
      <c r="Z16" s="64"/>
      <c r="AA16" s="64">
        <f t="shared" si="11"/>
        <v>0</v>
      </c>
      <c r="AB16" s="92">
        <v>66</v>
      </c>
      <c r="AC16" s="15">
        <f t="shared" si="12"/>
        <v>4912116</v>
      </c>
      <c r="AD16" s="92">
        <v>53</v>
      </c>
      <c r="AE16" s="64">
        <f t="shared" si="13"/>
        <v>1666320</v>
      </c>
      <c r="AF16" s="41"/>
      <c r="AG16" s="41">
        <f t="shared" si="14"/>
        <v>0</v>
      </c>
      <c r="AH16" s="41"/>
      <c r="AI16" s="41">
        <f t="shared" si="15"/>
        <v>0</v>
      </c>
      <c r="AJ16" s="69">
        <f t="shared" si="16"/>
        <v>41678560</v>
      </c>
      <c r="AK16" s="41">
        <f t="shared" si="17"/>
        <v>9557760</v>
      </c>
      <c r="AL16" s="15">
        <f t="shared" si="18"/>
        <v>30397040</v>
      </c>
      <c r="AM16" s="17">
        <f t="shared" si="19"/>
        <v>21995458</v>
      </c>
      <c r="AN16" s="46"/>
    </row>
    <row r="17" spans="1:43" s="38" customFormat="1" x14ac:dyDescent="0.2">
      <c r="A17" s="4" t="s">
        <v>465</v>
      </c>
      <c r="B17" s="1" t="s">
        <v>466</v>
      </c>
      <c r="C17" s="5" t="s">
        <v>467</v>
      </c>
      <c r="D17" s="92">
        <v>173</v>
      </c>
      <c r="E17" s="15">
        <f t="shared" si="0"/>
        <v>12875698</v>
      </c>
      <c r="F17" s="92">
        <v>80</v>
      </c>
      <c r="G17" s="17">
        <f t="shared" si="1"/>
        <v>2515200</v>
      </c>
      <c r="H17" s="64">
        <v>2</v>
      </c>
      <c r="I17" s="64">
        <f t="shared" si="2"/>
        <v>148852</v>
      </c>
      <c r="J17" s="64">
        <v>1</v>
      </c>
      <c r="K17" s="64">
        <f t="shared" si="3"/>
        <v>31440</v>
      </c>
      <c r="L17" s="92">
        <v>13</v>
      </c>
      <c r="M17" s="15">
        <f t="shared" si="4"/>
        <v>967538</v>
      </c>
      <c r="N17" s="92">
        <v>10</v>
      </c>
      <c r="O17" s="17">
        <f t="shared" si="5"/>
        <v>314400</v>
      </c>
      <c r="P17" s="64"/>
      <c r="Q17" s="64">
        <f t="shared" si="6"/>
        <v>0</v>
      </c>
      <c r="R17" s="64"/>
      <c r="S17" s="64">
        <f t="shared" si="7"/>
        <v>0</v>
      </c>
      <c r="T17" s="92"/>
      <c r="U17" s="15">
        <f t="shared" si="8"/>
        <v>0</v>
      </c>
      <c r="V17" s="92"/>
      <c r="W17" s="17">
        <f t="shared" si="9"/>
        <v>0</v>
      </c>
      <c r="X17" s="64"/>
      <c r="Y17" s="64">
        <f t="shared" si="10"/>
        <v>0</v>
      </c>
      <c r="Z17" s="64"/>
      <c r="AA17" s="64">
        <f t="shared" si="11"/>
        <v>0</v>
      </c>
      <c r="AB17" s="92">
        <v>26</v>
      </c>
      <c r="AC17" s="15">
        <f t="shared" si="12"/>
        <v>1935076</v>
      </c>
      <c r="AD17" s="92">
        <v>21</v>
      </c>
      <c r="AE17" s="64">
        <f t="shared" si="13"/>
        <v>660240</v>
      </c>
      <c r="AF17" s="41">
        <v>1</v>
      </c>
      <c r="AG17" s="41">
        <f t="shared" si="14"/>
        <v>74426</v>
      </c>
      <c r="AH17" s="41">
        <v>1</v>
      </c>
      <c r="AI17" s="41">
        <f t="shared" si="15"/>
        <v>31440</v>
      </c>
      <c r="AJ17" s="69">
        <f t="shared" si="16"/>
        <v>15778312</v>
      </c>
      <c r="AK17" s="41">
        <f t="shared" si="17"/>
        <v>3489840</v>
      </c>
      <c r="AL17" s="15">
        <f t="shared" si="18"/>
        <v>11378996</v>
      </c>
      <c r="AM17" s="17">
        <f t="shared" si="19"/>
        <v>8175314</v>
      </c>
      <c r="AN17" s="46"/>
    </row>
    <row r="18" spans="1:43" s="38" customFormat="1" x14ac:dyDescent="0.2">
      <c r="A18" s="4" t="s">
        <v>468</v>
      </c>
      <c r="B18" s="1" t="s">
        <v>469</v>
      </c>
      <c r="C18" s="5" t="s">
        <v>470</v>
      </c>
      <c r="D18" s="92">
        <v>104</v>
      </c>
      <c r="E18" s="15">
        <f t="shared" si="0"/>
        <v>7740304</v>
      </c>
      <c r="F18" s="92">
        <v>62</v>
      </c>
      <c r="G18" s="17">
        <f t="shared" si="1"/>
        <v>1949280</v>
      </c>
      <c r="H18" s="64"/>
      <c r="I18" s="64">
        <f t="shared" si="2"/>
        <v>0</v>
      </c>
      <c r="J18" s="64"/>
      <c r="K18" s="64">
        <f t="shared" si="3"/>
        <v>0</v>
      </c>
      <c r="L18" s="92">
        <v>17</v>
      </c>
      <c r="M18" s="15">
        <f t="shared" si="4"/>
        <v>1265242</v>
      </c>
      <c r="N18" s="92">
        <v>6</v>
      </c>
      <c r="O18" s="17">
        <f t="shared" si="5"/>
        <v>188640</v>
      </c>
      <c r="P18" s="64">
        <v>1</v>
      </c>
      <c r="Q18" s="64">
        <f t="shared" si="6"/>
        <v>74426</v>
      </c>
      <c r="R18" s="64">
        <v>0</v>
      </c>
      <c r="S18" s="64">
        <f t="shared" si="7"/>
        <v>0</v>
      </c>
      <c r="T18" s="92"/>
      <c r="U18" s="15">
        <f t="shared" si="8"/>
        <v>0</v>
      </c>
      <c r="V18" s="92"/>
      <c r="W18" s="17">
        <f t="shared" si="9"/>
        <v>0</v>
      </c>
      <c r="X18" s="64"/>
      <c r="Y18" s="64">
        <f t="shared" si="10"/>
        <v>0</v>
      </c>
      <c r="Z18" s="64"/>
      <c r="AA18" s="64">
        <f t="shared" si="11"/>
        <v>0</v>
      </c>
      <c r="AB18" s="92"/>
      <c r="AC18" s="15">
        <f t="shared" si="12"/>
        <v>0</v>
      </c>
      <c r="AD18" s="92"/>
      <c r="AE18" s="64">
        <f t="shared" si="13"/>
        <v>0</v>
      </c>
      <c r="AF18" s="41"/>
      <c r="AG18" s="41">
        <f t="shared" si="14"/>
        <v>0</v>
      </c>
      <c r="AH18" s="41"/>
      <c r="AI18" s="41">
        <f t="shared" si="15"/>
        <v>0</v>
      </c>
      <c r="AJ18" s="69">
        <f t="shared" si="16"/>
        <v>9005546</v>
      </c>
      <c r="AK18" s="41">
        <f t="shared" si="17"/>
        <v>2137920</v>
      </c>
      <c r="AL18" s="15">
        <f t="shared" si="18"/>
        <v>6640693</v>
      </c>
      <c r="AM18" s="17">
        <f t="shared" si="19"/>
        <v>4577199</v>
      </c>
      <c r="AN18" s="46"/>
    </row>
    <row r="19" spans="1:43" x14ac:dyDescent="0.2">
      <c r="A19" s="4" t="s">
        <v>439</v>
      </c>
      <c r="B19" s="1" t="s">
        <v>438</v>
      </c>
      <c r="C19" s="5" t="s">
        <v>471</v>
      </c>
      <c r="D19" s="92">
        <v>799</v>
      </c>
      <c r="E19" s="15">
        <f t="shared" si="0"/>
        <v>59466374</v>
      </c>
      <c r="F19" s="92">
        <v>455</v>
      </c>
      <c r="G19" s="17">
        <f t="shared" si="1"/>
        <v>14305200</v>
      </c>
      <c r="H19" s="64">
        <v>84</v>
      </c>
      <c r="I19" s="64">
        <f t="shared" si="2"/>
        <v>6251784</v>
      </c>
      <c r="J19" s="64">
        <v>33</v>
      </c>
      <c r="K19" s="64">
        <f t="shared" si="3"/>
        <v>1037520</v>
      </c>
      <c r="L19" s="92">
        <v>452</v>
      </c>
      <c r="M19" s="15">
        <f t="shared" si="4"/>
        <v>33640552</v>
      </c>
      <c r="N19" s="92">
        <v>304</v>
      </c>
      <c r="O19" s="17">
        <f t="shared" si="5"/>
        <v>9557760</v>
      </c>
      <c r="P19" s="64"/>
      <c r="Q19" s="64">
        <f t="shared" si="6"/>
        <v>0</v>
      </c>
      <c r="R19" s="64"/>
      <c r="S19" s="64">
        <f t="shared" si="7"/>
        <v>0</v>
      </c>
      <c r="T19" s="92">
        <v>7</v>
      </c>
      <c r="U19" s="15">
        <f t="shared" si="8"/>
        <v>520982</v>
      </c>
      <c r="V19" s="92">
        <v>7</v>
      </c>
      <c r="W19" s="17">
        <f t="shared" si="9"/>
        <v>220080</v>
      </c>
      <c r="X19" s="64"/>
      <c r="Y19" s="64">
        <f t="shared" si="10"/>
        <v>0</v>
      </c>
      <c r="Z19" s="64"/>
      <c r="AA19" s="64">
        <f t="shared" si="11"/>
        <v>0</v>
      </c>
      <c r="AB19" s="92">
        <v>239</v>
      </c>
      <c r="AC19" s="15">
        <f t="shared" si="12"/>
        <v>17787814</v>
      </c>
      <c r="AD19" s="62">
        <v>239</v>
      </c>
      <c r="AE19" s="64">
        <f t="shared" si="13"/>
        <v>7514160</v>
      </c>
      <c r="AF19" s="41"/>
      <c r="AG19" s="41">
        <f t="shared" si="14"/>
        <v>0</v>
      </c>
      <c r="AH19" s="41"/>
      <c r="AI19" s="41">
        <f t="shared" si="15"/>
        <v>0</v>
      </c>
      <c r="AJ19" s="69">
        <f t="shared" si="16"/>
        <v>111415722</v>
      </c>
      <c r="AK19" s="3">
        <f t="shared" si="17"/>
        <v>31597200</v>
      </c>
      <c r="AL19" s="14">
        <f t="shared" si="18"/>
        <v>87305061</v>
      </c>
      <c r="AM19" s="32">
        <f t="shared" si="19"/>
        <v>62997165</v>
      </c>
      <c r="AN19" s="37"/>
    </row>
    <row r="20" spans="1:43" x14ac:dyDescent="0.2">
      <c r="A20" s="4" t="s">
        <v>451</v>
      </c>
      <c r="B20" s="1" t="s">
        <v>472</v>
      </c>
      <c r="C20" s="5" t="s">
        <v>473</v>
      </c>
      <c r="D20" s="92">
        <v>209</v>
      </c>
      <c r="E20" s="15">
        <f t="shared" si="0"/>
        <v>15555034</v>
      </c>
      <c r="F20" s="92">
        <v>97</v>
      </c>
      <c r="G20" s="17">
        <f t="shared" si="1"/>
        <v>3049680</v>
      </c>
      <c r="H20" s="64"/>
      <c r="I20" s="64">
        <f t="shared" si="2"/>
        <v>0</v>
      </c>
      <c r="J20" s="64"/>
      <c r="K20" s="64">
        <f t="shared" si="3"/>
        <v>0</v>
      </c>
      <c r="L20" s="92">
        <v>59</v>
      </c>
      <c r="M20" s="15">
        <f t="shared" si="4"/>
        <v>4391134</v>
      </c>
      <c r="N20" s="92">
        <v>19</v>
      </c>
      <c r="O20" s="17">
        <f t="shared" si="5"/>
        <v>597360</v>
      </c>
      <c r="P20" s="64"/>
      <c r="Q20" s="64">
        <f t="shared" si="6"/>
        <v>0</v>
      </c>
      <c r="R20" s="64"/>
      <c r="S20" s="64">
        <f t="shared" si="7"/>
        <v>0</v>
      </c>
      <c r="T20" s="92"/>
      <c r="U20" s="15">
        <f t="shared" si="8"/>
        <v>0</v>
      </c>
      <c r="V20" s="92"/>
      <c r="W20" s="17">
        <f t="shared" si="9"/>
        <v>0</v>
      </c>
      <c r="X20" s="64"/>
      <c r="Y20" s="64">
        <f t="shared" si="10"/>
        <v>0</v>
      </c>
      <c r="Z20" s="64"/>
      <c r="AA20" s="64">
        <f t="shared" si="11"/>
        <v>0</v>
      </c>
      <c r="AB20" s="92">
        <v>52</v>
      </c>
      <c r="AC20" s="15">
        <f t="shared" si="12"/>
        <v>3870152</v>
      </c>
      <c r="AD20" s="62">
        <v>52</v>
      </c>
      <c r="AE20" s="64">
        <f t="shared" si="13"/>
        <v>1634880</v>
      </c>
      <c r="AF20" s="41"/>
      <c r="AG20" s="41">
        <f t="shared" si="14"/>
        <v>0</v>
      </c>
      <c r="AH20" s="41"/>
      <c r="AI20" s="41">
        <f t="shared" si="15"/>
        <v>0</v>
      </c>
      <c r="AJ20" s="69">
        <f t="shared" si="16"/>
        <v>23816320</v>
      </c>
      <c r="AK20" s="3">
        <f t="shared" si="17"/>
        <v>5281920</v>
      </c>
      <c r="AL20" s="14">
        <f t="shared" si="18"/>
        <v>17190080</v>
      </c>
      <c r="AM20" s="32">
        <f t="shared" si="19"/>
        <v>11908160</v>
      </c>
      <c r="AN20" s="37"/>
    </row>
    <row r="21" spans="1:43" x14ac:dyDescent="0.2">
      <c r="A21" s="4" t="s">
        <v>466</v>
      </c>
      <c r="B21" s="1" t="s">
        <v>450</v>
      </c>
      <c r="C21" s="5" t="s">
        <v>474</v>
      </c>
      <c r="D21" s="92">
        <v>181</v>
      </c>
      <c r="E21" s="15">
        <f t="shared" si="0"/>
        <v>13471106</v>
      </c>
      <c r="F21" s="92">
        <v>104</v>
      </c>
      <c r="G21" s="17">
        <f t="shared" si="1"/>
        <v>3269760</v>
      </c>
      <c r="H21" s="64"/>
      <c r="I21" s="64">
        <f t="shared" si="2"/>
        <v>0</v>
      </c>
      <c r="J21" s="64"/>
      <c r="K21" s="64">
        <f t="shared" si="3"/>
        <v>0</v>
      </c>
      <c r="L21" s="92">
        <v>91</v>
      </c>
      <c r="M21" s="15">
        <f t="shared" si="4"/>
        <v>6772766</v>
      </c>
      <c r="N21" s="92">
        <v>33</v>
      </c>
      <c r="O21" s="17">
        <f t="shared" si="5"/>
        <v>1037520</v>
      </c>
      <c r="P21" s="64">
        <v>5</v>
      </c>
      <c r="Q21" s="64">
        <f t="shared" si="6"/>
        <v>372130</v>
      </c>
      <c r="R21" s="64">
        <v>4</v>
      </c>
      <c r="S21" s="64">
        <f t="shared" si="7"/>
        <v>125760</v>
      </c>
      <c r="T21" s="92"/>
      <c r="U21" s="15">
        <f t="shared" si="8"/>
        <v>0</v>
      </c>
      <c r="V21" s="92"/>
      <c r="W21" s="17">
        <f t="shared" si="9"/>
        <v>0</v>
      </c>
      <c r="X21" s="64"/>
      <c r="Y21" s="64">
        <f t="shared" si="10"/>
        <v>0</v>
      </c>
      <c r="Z21" s="64"/>
      <c r="AA21" s="64">
        <f t="shared" si="11"/>
        <v>0</v>
      </c>
      <c r="AB21" s="92">
        <v>32</v>
      </c>
      <c r="AC21" s="15">
        <f t="shared" si="12"/>
        <v>2381632</v>
      </c>
      <c r="AD21" s="62">
        <v>27</v>
      </c>
      <c r="AE21" s="64">
        <f t="shared" si="13"/>
        <v>848880</v>
      </c>
      <c r="AF21" s="41"/>
      <c r="AG21" s="41">
        <f t="shared" si="14"/>
        <v>0</v>
      </c>
      <c r="AH21" s="41"/>
      <c r="AI21" s="41">
        <f t="shared" si="15"/>
        <v>0</v>
      </c>
      <c r="AJ21" s="69">
        <f t="shared" si="16"/>
        <v>22625504</v>
      </c>
      <c r="AK21" s="3">
        <f t="shared" si="17"/>
        <v>5156160</v>
      </c>
      <c r="AL21" s="14">
        <f t="shared" si="18"/>
        <v>16468912</v>
      </c>
      <c r="AM21" s="32">
        <f t="shared" si="19"/>
        <v>11810642</v>
      </c>
      <c r="AN21" s="37"/>
    </row>
    <row r="22" spans="1:43" x14ac:dyDescent="0.2">
      <c r="A22" s="4" t="s">
        <v>454</v>
      </c>
      <c r="B22" s="1" t="s">
        <v>444</v>
      </c>
      <c r="C22" s="5" t="s">
        <v>475</v>
      </c>
      <c r="D22" s="92">
        <v>151</v>
      </c>
      <c r="E22" s="15">
        <f t="shared" si="0"/>
        <v>11238326</v>
      </c>
      <c r="F22" s="92">
        <v>82</v>
      </c>
      <c r="G22" s="17">
        <f t="shared" si="1"/>
        <v>2578080</v>
      </c>
      <c r="H22" s="64"/>
      <c r="I22" s="64">
        <f t="shared" si="2"/>
        <v>0</v>
      </c>
      <c r="J22" s="64"/>
      <c r="K22" s="64">
        <f t="shared" si="3"/>
        <v>0</v>
      </c>
      <c r="L22" s="92">
        <v>36</v>
      </c>
      <c r="M22" s="15">
        <f t="shared" si="4"/>
        <v>2679336</v>
      </c>
      <c r="N22" s="92">
        <v>23</v>
      </c>
      <c r="O22" s="17">
        <f t="shared" si="5"/>
        <v>723120</v>
      </c>
      <c r="P22" s="64"/>
      <c r="Q22" s="64">
        <f t="shared" si="6"/>
        <v>0</v>
      </c>
      <c r="R22" s="64"/>
      <c r="S22" s="64">
        <f t="shared" si="7"/>
        <v>0</v>
      </c>
      <c r="T22" s="92"/>
      <c r="U22" s="15">
        <f t="shared" si="8"/>
        <v>0</v>
      </c>
      <c r="V22" s="92"/>
      <c r="W22" s="17">
        <f t="shared" si="9"/>
        <v>0</v>
      </c>
      <c r="X22" s="64"/>
      <c r="Y22" s="64">
        <f t="shared" si="10"/>
        <v>0</v>
      </c>
      <c r="Z22" s="64"/>
      <c r="AA22" s="64">
        <f t="shared" si="11"/>
        <v>0</v>
      </c>
      <c r="AB22" s="92">
        <v>41</v>
      </c>
      <c r="AC22" s="15">
        <f t="shared" si="12"/>
        <v>3051466</v>
      </c>
      <c r="AD22" s="62">
        <v>35</v>
      </c>
      <c r="AE22" s="64">
        <f t="shared" si="13"/>
        <v>1100400</v>
      </c>
      <c r="AF22" s="41"/>
      <c r="AG22" s="41">
        <f t="shared" si="14"/>
        <v>0</v>
      </c>
      <c r="AH22" s="41"/>
      <c r="AI22" s="41">
        <f t="shared" si="15"/>
        <v>0</v>
      </c>
      <c r="AJ22" s="69">
        <f t="shared" si="16"/>
        <v>16969128</v>
      </c>
      <c r="AK22" s="3">
        <f t="shared" si="17"/>
        <v>4401600</v>
      </c>
      <c r="AL22" s="14">
        <f t="shared" si="18"/>
        <v>12886164</v>
      </c>
      <c r="AM22" s="32">
        <f t="shared" si="19"/>
        <v>8484564</v>
      </c>
      <c r="AN22" s="37"/>
    </row>
    <row r="23" spans="1:43" x14ac:dyDescent="0.2">
      <c r="A23" s="4" t="s">
        <v>469</v>
      </c>
      <c r="B23" s="1" t="s">
        <v>459</v>
      </c>
      <c r="C23" s="5" t="s">
        <v>476</v>
      </c>
      <c r="D23" s="92">
        <v>419</v>
      </c>
      <c r="E23" s="15">
        <f t="shared" si="0"/>
        <v>31184494</v>
      </c>
      <c r="F23" s="92">
        <v>224</v>
      </c>
      <c r="G23" s="17">
        <f t="shared" si="1"/>
        <v>7042560</v>
      </c>
      <c r="H23" s="64"/>
      <c r="I23" s="64">
        <f t="shared" si="2"/>
        <v>0</v>
      </c>
      <c r="J23" s="64"/>
      <c r="K23" s="64">
        <f t="shared" si="3"/>
        <v>0</v>
      </c>
      <c r="L23" s="92">
        <v>167</v>
      </c>
      <c r="M23" s="15">
        <f t="shared" si="4"/>
        <v>12429142</v>
      </c>
      <c r="N23" s="92">
        <v>109</v>
      </c>
      <c r="O23" s="17">
        <f t="shared" si="5"/>
        <v>3426960</v>
      </c>
      <c r="P23" s="64"/>
      <c r="Q23" s="64">
        <f t="shared" si="6"/>
        <v>0</v>
      </c>
      <c r="R23" s="64"/>
      <c r="S23" s="64">
        <f t="shared" si="7"/>
        <v>0</v>
      </c>
      <c r="T23" s="92"/>
      <c r="U23" s="15">
        <f t="shared" si="8"/>
        <v>0</v>
      </c>
      <c r="V23" s="92"/>
      <c r="W23" s="17">
        <f t="shared" si="9"/>
        <v>0</v>
      </c>
      <c r="X23" s="64"/>
      <c r="Y23" s="64">
        <f t="shared" si="10"/>
        <v>0</v>
      </c>
      <c r="Z23" s="64"/>
      <c r="AA23" s="64">
        <f t="shared" si="11"/>
        <v>0</v>
      </c>
      <c r="AB23" s="92">
        <v>55</v>
      </c>
      <c r="AC23" s="15">
        <f t="shared" si="12"/>
        <v>4093430</v>
      </c>
      <c r="AD23" s="62">
        <v>50</v>
      </c>
      <c r="AE23" s="64">
        <f t="shared" si="13"/>
        <v>1572000</v>
      </c>
      <c r="AF23" s="41"/>
      <c r="AG23" s="41">
        <f t="shared" si="14"/>
        <v>0</v>
      </c>
      <c r="AH23" s="41"/>
      <c r="AI23" s="41">
        <f t="shared" si="15"/>
        <v>0</v>
      </c>
      <c r="AJ23" s="69">
        <f t="shared" si="16"/>
        <v>47707066</v>
      </c>
      <c r="AK23" s="3">
        <f t="shared" si="17"/>
        <v>12041520</v>
      </c>
      <c r="AL23" s="14">
        <f t="shared" si="18"/>
        <v>35895053</v>
      </c>
      <c r="AM23" s="32">
        <f t="shared" si="19"/>
        <v>23853533</v>
      </c>
      <c r="AN23" s="37"/>
    </row>
    <row r="24" spans="1:43" x14ac:dyDescent="0.2">
      <c r="A24" s="4" t="s">
        <v>445</v>
      </c>
      <c r="B24" s="1" t="s">
        <v>477</v>
      </c>
      <c r="C24" s="5" t="s">
        <v>478</v>
      </c>
      <c r="D24" s="92">
        <v>79</v>
      </c>
      <c r="E24" s="15">
        <f t="shared" si="0"/>
        <v>5879654</v>
      </c>
      <c r="F24" s="92">
        <v>31</v>
      </c>
      <c r="G24" s="17">
        <f t="shared" si="1"/>
        <v>974640</v>
      </c>
      <c r="H24" s="64">
        <v>7</v>
      </c>
      <c r="I24" s="64">
        <f t="shared" si="2"/>
        <v>520982</v>
      </c>
      <c r="J24" s="64">
        <v>2</v>
      </c>
      <c r="K24" s="64">
        <f t="shared" si="3"/>
        <v>62880</v>
      </c>
      <c r="L24" s="92">
        <v>27</v>
      </c>
      <c r="M24" s="15">
        <f t="shared" si="4"/>
        <v>2009502</v>
      </c>
      <c r="N24" s="92">
        <v>21</v>
      </c>
      <c r="O24" s="17">
        <f t="shared" si="5"/>
        <v>660240</v>
      </c>
      <c r="P24" s="64">
        <v>1</v>
      </c>
      <c r="Q24" s="64">
        <f t="shared" si="6"/>
        <v>74426</v>
      </c>
      <c r="R24" s="64">
        <v>0</v>
      </c>
      <c r="S24" s="64">
        <f t="shared" si="7"/>
        <v>0</v>
      </c>
      <c r="T24" s="92"/>
      <c r="U24" s="15">
        <f t="shared" si="8"/>
        <v>0</v>
      </c>
      <c r="V24" s="92"/>
      <c r="W24" s="17">
        <f t="shared" si="9"/>
        <v>0</v>
      </c>
      <c r="X24" s="64"/>
      <c r="Y24" s="64">
        <f t="shared" si="10"/>
        <v>0</v>
      </c>
      <c r="Z24" s="64"/>
      <c r="AA24" s="64">
        <f t="shared" si="11"/>
        <v>0</v>
      </c>
      <c r="AB24" s="92">
        <v>16</v>
      </c>
      <c r="AC24" s="15">
        <f t="shared" si="12"/>
        <v>1190816</v>
      </c>
      <c r="AD24" s="62">
        <v>12</v>
      </c>
      <c r="AE24" s="64">
        <f t="shared" si="13"/>
        <v>377280</v>
      </c>
      <c r="AF24" s="41"/>
      <c r="AG24" s="41">
        <f t="shared" si="14"/>
        <v>0</v>
      </c>
      <c r="AH24" s="41"/>
      <c r="AI24" s="41">
        <f t="shared" si="15"/>
        <v>0</v>
      </c>
      <c r="AJ24" s="69">
        <f t="shared" si="16"/>
        <v>9079972</v>
      </c>
      <c r="AK24" s="3">
        <f t="shared" si="17"/>
        <v>2012160</v>
      </c>
      <c r="AL24" s="14">
        <f t="shared" si="18"/>
        <v>6552146</v>
      </c>
      <c r="AM24" s="32">
        <f t="shared" si="19"/>
        <v>5198274</v>
      </c>
      <c r="AN24" s="37"/>
    </row>
    <row r="25" spans="1:43" x14ac:dyDescent="0.2">
      <c r="A25" s="4" t="s">
        <v>460</v>
      </c>
      <c r="B25" s="1" t="s">
        <v>453</v>
      </c>
      <c r="C25" s="5" t="s">
        <v>479</v>
      </c>
      <c r="D25" s="92">
        <v>186</v>
      </c>
      <c r="E25" s="15">
        <f t="shared" si="0"/>
        <v>13843236</v>
      </c>
      <c r="F25" s="92">
        <v>108</v>
      </c>
      <c r="G25" s="17">
        <f t="shared" si="1"/>
        <v>3395520</v>
      </c>
      <c r="H25" s="64"/>
      <c r="I25" s="64">
        <f t="shared" si="2"/>
        <v>0</v>
      </c>
      <c r="J25" s="64"/>
      <c r="K25" s="64">
        <f t="shared" si="3"/>
        <v>0</v>
      </c>
      <c r="L25" s="92">
        <v>29</v>
      </c>
      <c r="M25" s="15">
        <f t="shared" si="4"/>
        <v>2158354</v>
      </c>
      <c r="N25" s="92">
        <v>14</v>
      </c>
      <c r="O25" s="17">
        <f t="shared" si="5"/>
        <v>440160</v>
      </c>
      <c r="P25" s="64"/>
      <c r="Q25" s="64">
        <f t="shared" si="6"/>
        <v>0</v>
      </c>
      <c r="R25" s="64"/>
      <c r="S25" s="64">
        <f t="shared" si="7"/>
        <v>0</v>
      </c>
      <c r="T25" s="92"/>
      <c r="U25" s="15">
        <f t="shared" si="8"/>
        <v>0</v>
      </c>
      <c r="V25" s="92"/>
      <c r="W25" s="17">
        <f t="shared" si="9"/>
        <v>0</v>
      </c>
      <c r="X25" s="64"/>
      <c r="Y25" s="64">
        <f t="shared" si="10"/>
        <v>0</v>
      </c>
      <c r="Z25" s="64"/>
      <c r="AA25" s="64">
        <f t="shared" si="11"/>
        <v>0</v>
      </c>
      <c r="AB25" s="92">
        <v>27</v>
      </c>
      <c r="AC25" s="15">
        <f t="shared" si="12"/>
        <v>2009502</v>
      </c>
      <c r="AD25" s="62">
        <v>22</v>
      </c>
      <c r="AE25" s="64">
        <f t="shared" si="13"/>
        <v>691680</v>
      </c>
      <c r="AF25" s="41"/>
      <c r="AG25" s="41">
        <f t="shared" si="14"/>
        <v>0</v>
      </c>
      <c r="AH25" s="41"/>
      <c r="AI25" s="41">
        <f t="shared" si="15"/>
        <v>0</v>
      </c>
      <c r="AJ25" s="69">
        <f t="shared" si="16"/>
        <v>18011092</v>
      </c>
      <c r="AK25" s="3">
        <f t="shared" si="17"/>
        <v>4527360</v>
      </c>
      <c r="AL25" s="14">
        <f t="shared" si="18"/>
        <v>13532906</v>
      </c>
      <c r="AM25" s="32">
        <f t="shared" si="19"/>
        <v>9005546</v>
      </c>
      <c r="AN25" s="37"/>
    </row>
    <row r="26" spans="1:43" x14ac:dyDescent="0.2">
      <c r="A26" s="4" t="s">
        <v>442</v>
      </c>
      <c r="B26" s="1" t="s">
        <v>468</v>
      </c>
      <c r="C26" s="5" t="s">
        <v>480</v>
      </c>
      <c r="D26" s="92"/>
      <c r="E26" s="15">
        <f t="shared" si="0"/>
        <v>0</v>
      </c>
      <c r="F26" s="92"/>
      <c r="G26" s="17">
        <f t="shared" si="1"/>
        <v>0</v>
      </c>
      <c r="H26" s="64"/>
      <c r="I26" s="64">
        <f t="shared" si="2"/>
        <v>0</v>
      </c>
      <c r="J26" s="64"/>
      <c r="K26" s="64">
        <f t="shared" si="3"/>
        <v>0</v>
      </c>
      <c r="L26" s="92">
        <v>121</v>
      </c>
      <c r="M26" s="15">
        <f t="shared" si="4"/>
        <v>9005546</v>
      </c>
      <c r="N26" s="92">
        <v>35</v>
      </c>
      <c r="O26" s="17">
        <f t="shared" si="5"/>
        <v>1100400</v>
      </c>
      <c r="P26" s="64"/>
      <c r="Q26" s="64">
        <f t="shared" si="6"/>
        <v>0</v>
      </c>
      <c r="R26" s="64"/>
      <c r="S26" s="64">
        <f t="shared" si="7"/>
        <v>0</v>
      </c>
      <c r="T26" s="92">
        <v>1</v>
      </c>
      <c r="U26" s="15">
        <f t="shared" si="8"/>
        <v>74426</v>
      </c>
      <c r="V26" s="92">
        <v>1</v>
      </c>
      <c r="W26" s="17">
        <f t="shared" si="9"/>
        <v>31440</v>
      </c>
      <c r="X26" s="64"/>
      <c r="Y26" s="64">
        <f t="shared" si="10"/>
        <v>0</v>
      </c>
      <c r="Z26" s="64"/>
      <c r="AA26" s="64">
        <f t="shared" si="11"/>
        <v>0</v>
      </c>
      <c r="AB26" s="92"/>
      <c r="AC26" s="15">
        <f t="shared" si="12"/>
        <v>0</v>
      </c>
      <c r="AD26" s="62"/>
      <c r="AE26" s="64">
        <f t="shared" si="13"/>
        <v>0</v>
      </c>
      <c r="AF26" s="41"/>
      <c r="AG26" s="41">
        <f t="shared" si="14"/>
        <v>0</v>
      </c>
      <c r="AH26" s="41"/>
      <c r="AI26" s="41">
        <f t="shared" si="15"/>
        <v>0</v>
      </c>
      <c r="AJ26" s="69">
        <f t="shared" si="16"/>
        <v>9079972</v>
      </c>
      <c r="AK26" s="3">
        <f t="shared" si="17"/>
        <v>1131840</v>
      </c>
      <c r="AL26" s="14">
        <f t="shared" si="18"/>
        <v>5671826</v>
      </c>
      <c r="AM26" s="32">
        <f t="shared" si="19"/>
        <v>4539986</v>
      </c>
      <c r="AN26" s="37"/>
    </row>
    <row r="27" spans="1:43" x14ac:dyDescent="0.2">
      <c r="A27" s="4" t="s">
        <v>448</v>
      </c>
      <c r="B27" s="1" t="s">
        <v>441</v>
      </c>
      <c r="C27" s="5" t="s">
        <v>481</v>
      </c>
      <c r="D27" s="92"/>
      <c r="E27" s="15">
        <f t="shared" si="0"/>
        <v>0</v>
      </c>
      <c r="F27" s="92"/>
      <c r="G27" s="17">
        <f t="shared" si="1"/>
        <v>0</v>
      </c>
      <c r="H27" s="64"/>
      <c r="I27" s="64">
        <f t="shared" si="2"/>
        <v>0</v>
      </c>
      <c r="J27" s="64"/>
      <c r="K27" s="64">
        <f t="shared" si="3"/>
        <v>0</v>
      </c>
      <c r="L27" s="92">
        <v>87</v>
      </c>
      <c r="M27" s="15">
        <f t="shared" si="4"/>
        <v>6475062</v>
      </c>
      <c r="N27" s="92">
        <v>56</v>
      </c>
      <c r="O27" s="17">
        <f t="shared" si="5"/>
        <v>1760640</v>
      </c>
      <c r="P27" s="64"/>
      <c r="Q27" s="64">
        <f t="shared" si="6"/>
        <v>0</v>
      </c>
      <c r="R27" s="64"/>
      <c r="S27" s="64">
        <f t="shared" si="7"/>
        <v>0</v>
      </c>
      <c r="T27" s="92"/>
      <c r="U27" s="15">
        <f t="shared" si="8"/>
        <v>0</v>
      </c>
      <c r="V27" s="92"/>
      <c r="W27" s="17">
        <f t="shared" si="9"/>
        <v>0</v>
      </c>
      <c r="X27" s="64"/>
      <c r="Y27" s="64">
        <f t="shared" si="10"/>
        <v>0</v>
      </c>
      <c r="Z27" s="64"/>
      <c r="AA27" s="64">
        <f t="shared" si="11"/>
        <v>0</v>
      </c>
      <c r="AB27" s="92"/>
      <c r="AC27" s="15">
        <f t="shared" si="12"/>
        <v>0</v>
      </c>
      <c r="AD27" s="62"/>
      <c r="AE27" s="64">
        <f t="shared" si="13"/>
        <v>0</v>
      </c>
      <c r="AF27" s="41"/>
      <c r="AG27" s="41">
        <f t="shared" si="14"/>
        <v>0</v>
      </c>
      <c r="AH27" s="41"/>
      <c r="AI27" s="41">
        <f t="shared" si="15"/>
        <v>0</v>
      </c>
      <c r="AJ27" s="69">
        <f t="shared" si="16"/>
        <v>6475062</v>
      </c>
      <c r="AK27" s="3">
        <f t="shared" si="17"/>
        <v>1760640</v>
      </c>
      <c r="AL27" s="14">
        <f t="shared" si="18"/>
        <v>4998171</v>
      </c>
      <c r="AM27" s="32">
        <f t="shared" si="19"/>
        <v>3237531</v>
      </c>
      <c r="AN27" s="37"/>
    </row>
    <row r="28" spans="1:43" x14ac:dyDescent="0.2">
      <c r="A28" s="4" t="s">
        <v>457</v>
      </c>
      <c r="B28" s="1" t="s">
        <v>482</v>
      </c>
      <c r="C28" s="5" t="s">
        <v>483</v>
      </c>
      <c r="D28" s="92"/>
      <c r="E28" s="15">
        <f t="shared" si="0"/>
        <v>0</v>
      </c>
      <c r="F28" s="92"/>
      <c r="G28" s="17">
        <f t="shared" si="1"/>
        <v>0</v>
      </c>
      <c r="H28" s="64"/>
      <c r="I28" s="64">
        <f t="shared" si="2"/>
        <v>0</v>
      </c>
      <c r="J28" s="64"/>
      <c r="K28" s="64">
        <f t="shared" si="3"/>
        <v>0</v>
      </c>
      <c r="L28" s="92">
        <v>45</v>
      </c>
      <c r="M28" s="15">
        <f t="shared" si="4"/>
        <v>3349170</v>
      </c>
      <c r="N28" s="92">
        <v>35</v>
      </c>
      <c r="O28" s="17">
        <f t="shared" si="5"/>
        <v>1100400</v>
      </c>
      <c r="P28" s="64">
        <v>2</v>
      </c>
      <c r="Q28" s="64">
        <f t="shared" si="6"/>
        <v>148852</v>
      </c>
      <c r="R28" s="64">
        <v>2</v>
      </c>
      <c r="S28" s="64">
        <f t="shared" si="7"/>
        <v>62880</v>
      </c>
      <c r="T28" s="92"/>
      <c r="U28" s="15">
        <f t="shared" si="8"/>
        <v>0</v>
      </c>
      <c r="V28" s="92"/>
      <c r="W28" s="17">
        <f t="shared" si="9"/>
        <v>0</v>
      </c>
      <c r="X28" s="64"/>
      <c r="Y28" s="64">
        <f t="shared" si="10"/>
        <v>0</v>
      </c>
      <c r="Z28" s="64"/>
      <c r="AA28" s="64">
        <f t="shared" si="11"/>
        <v>0</v>
      </c>
      <c r="AB28" s="92"/>
      <c r="AC28" s="15">
        <f t="shared" si="12"/>
        <v>0</v>
      </c>
      <c r="AD28" s="62"/>
      <c r="AE28" s="64">
        <f t="shared" si="13"/>
        <v>0</v>
      </c>
      <c r="AF28" s="41"/>
      <c r="AG28" s="41">
        <f t="shared" si="14"/>
        <v>0</v>
      </c>
      <c r="AH28" s="41"/>
      <c r="AI28" s="41">
        <f t="shared" si="15"/>
        <v>0</v>
      </c>
      <c r="AJ28" s="69">
        <f t="shared" si="16"/>
        <v>3349170</v>
      </c>
      <c r="AK28" s="3">
        <f t="shared" si="17"/>
        <v>1100400</v>
      </c>
      <c r="AL28" s="14">
        <f t="shared" si="18"/>
        <v>2774985</v>
      </c>
      <c r="AM28" s="32">
        <f t="shared" si="19"/>
        <v>1886317</v>
      </c>
      <c r="AN28" s="37"/>
    </row>
    <row r="29" spans="1:43" x14ac:dyDescent="0.2">
      <c r="A29" s="4" t="s">
        <v>463</v>
      </c>
      <c r="B29" s="1" t="s">
        <v>484</v>
      </c>
      <c r="C29" s="5" t="s">
        <v>485</v>
      </c>
      <c r="D29" s="92">
        <v>171</v>
      </c>
      <c r="E29" s="15">
        <f t="shared" si="0"/>
        <v>12726846</v>
      </c>
      <c r="F29" s="92">
        <v>89</v>
      </c>
      <c r="G29" s="17">
        <f t="shared" si="1"/>
        <v>2798160</v>
      </c>
      <c r="H29" s="64"/>
      <c r="I29" s="64">
        <f t="shared" si="2"/>
        <v>0</v>
      </c>
      <c r="J29" s="64"/>
      <c r="K29" s="64">
        <f t="shared" si="3"/>
        <v>0</v>
      </c>
      <c r="L29" s="92">
        <v>89</v>
      </c>
      <c r="M29" s="15">
        <f t="shared" si="4"/>
        <v>6623914</v>
      </c>
      <c r="N29" s="92">
        <v>49</v>
      </c>
      <c r="O29" s="17">
        <f t="shared" si="5"/>
        <v>1540560</v>
      </c>
      <c r="P29" s="64">
        <v>12</v>
      </c>
      <c r="Q29" s="64">
        <f t="shared" si="6"/>
        <v>893112</v>
      </c>
      <c r="R29" s="64">
        <v>7</v>
      </c>
      <c r="S29" s="64">
        <f t="shared" si="7"/>
        <v>220080</v>
      </c>
      <c r="T29" s="92"/>
      <c r="U29" s="15">
        <f t="shared" si="8"/>
        <v>0</v>
      </c>
      <c r="V29" s="92"/>
      <c r="W29" s="17">
        <f t="shared" si="9"/>
        <v>0</v>
      </c>
      <c r="X29" s="64"/>
      <c r="Y29" s="64">
        <f t="shared" si="10"/>
        <v>0</v>
      </c>
      <c r="Z29" s="64"/>
      <c r="AA29" s="64">
        <f t="shared" si="11"/>
        <v>0</v>
      </c>
      <c r="AB29" s="92"/>
      <c r="AC29" s="15">
        <f t="shared" si="12"/>
        <v>0</v>
      </c>
      <c r="AD29" s="62"/>
      <c r="AE29" s="64">
        <f t="shared" si="13"/>
        <v>0</v>
      </c>
      <c r="AF29" s="41"/>
      <c r="AG29" s="41">
        <f t="shared" si="14"/>
        <v>0</v>
      </c>
      <c r="AH29" s="41"/>
      <c r="AI29" s="41">
        <f t="shared" si="15"/>
        <v>0</v>
      </c>
      <c r="AJ29" s="69">
        <f t="shared" si="16"/>
        <v>19350760</v>
      </c>
      <c r="AK29" s="3">
        <f t="shared" si="17"/>
        <v>4338720</v>
      </c>
      <c r="AL29" s="14">
        <f t="shared" si="18"/>
        <v>14014100</v>
      </c>
      <c r="AM29" s="32">
        <f t="shared" si="19"/>
        <v>10788572</v>
      </c>
      <c r="AN29" s="37"/>
    </row>
    <row r="30" spans="1:43" s="38" customFormat="1" x14ac:dyDescent="0.2">
      <c r="A30" s="4" t="s">
        <v>486</v>
      </c>
      <c r="B30" s="1" t="s">
        <v>456</v>
      </c>
      <c r="C30" s="5" t="s">
        <v>487</v>
      </c>
      <c r="D30" s="92">
        <v>169</v>
      </c>
      <c r="E30" s="15">
        <f t="shared" si="0"/>
        <v>12577994</v>
      </c>
      <c r="F30" s="92">
        <v>119</v>
      </c>
      <c r="G30" s="17">
        <f t="shared" si="1"/>
        <v>3741360</v>
      </c>
      <c r="H30" s="64">
        <v>4</v>
      </c>
      <c r="I30" s="64">
        <f t="shared" si="2"/>
        <v>297704</v>
      </c>
      <c r="J30" s="64">
        <v>0</v>
      </c>
      <c r="K30" s="64">
        <f t="shared" si="3"/>
        <v>0</v>
      </c>
      <c r="L30" s="92">
        <v>23</v>
      </c>
      <c r="M30" s="15">
        <f t="shared" si="4"/>
        <v>1711798</v>
      </c>
      <c r="N30" s="92">
        <v>9</v>
      </c>
      <c r="O30" s="17">
        <f t="shared" si="5"/>
        <v>282960</v>
      </c>
      <c r="P30" s="64">
        <v>4</v>
      </c>
      <c r="Q30" s="64">
        <f t="shared" si="6"/>
        <v>297704</v>
      </c>
      <c r="R30" s="64">
        <v>11</v>
      </c>
      <c r="S30" s="64">
        <f t="shared" si="7"/>
        <v>345840</v>
      </c>
      <c r="T30" s="92"/>
      <c r="U30" s="15">
        <f t="shared" si="8"/>
        <v>0</v>
      </c>
      <c r="V30" s="92"/>
      <c r="W30" s="17">
        <f t="shared" si="9"/>
        <v>0</v>
      </c>
      <c r="X30" s="64"/>
      <c r="Y30" s="64">
        <f t="shared" si="10"/>
        <v>0</v>
      </c>
      <c r="Z30" s="64"/>
      <c r="AA30" s="64">
        <f t="shared" si="11"/>
        <v>0</v>
      </c>
      <c r="AB30" s="92"/>
      <c r="AC30" s="15">
        <f t="shared" si="12"/>
        <v>0</v>
      </c>
      <c r="AD30" s="62"/>
      <c r="AE30" s="64">
        <f t="shared" si="13"/>
        <v>0</v>
      </c>
      <c r="AF30" s="41"/>
      <c r="AG30" s="41">
        <f t="shared" si="14"/>
        <v>0</v>
      </c>
      <c r="AH30" s="41"/>
      <c r="AI30" s="41">
        <f t="shared" si="15"/>
        <v>0</v>
      </c>
      <c r="AJ30" s="69">
        <f t="shared" si="16"/>
        <v>14289792</v>
      </c>
      <c r="AK30" s="41">
        <f t="shared" si="17"/>
        <v>4024320</v>
      </c>
      <c r="AL30" s="14">
        <f t="shared" si="18"/>
        <v>11169216</v>
      </c>
      <c r="AM30" s="32">
        <f t="shared" si="19"/>
        <v>8086144</v>
      </c>
      <c r="AN30" s="37"/>
      <c r="AO30"/>
      <c r="AP30"/>
      <c r="AQ30"/>
    </row>
    <row r="31" spans="1:43" x14ac:dyDescent="0.2">
      <c r="A31" s="4" t="s">
        <v>488</v>
      </c>
      <c r="B31" s="1" t="s">
        <v>489</v>
      </c>
      <c r="C31" s="5" t="s">
        <v>490</v>
      </c>
      <c r="D31" s="92"/>
      <c r="E31" s="15">
        <f t="shared" si="0"/>
        <v>0</v>
      </c>
      <c r="F31" s="92"/>
      <c r="G31" s="17">
        <f t="shared" si="1"/>
        <v>0</v>
      </c>
      <c r="H31" s="64"/>
      <c r="I31" s="64">
        <f t="shared" si="2"/>
        <v>0</v>
      </c>
      <c r="J31" s="64"/>
      <c r="K31" s="64">
        <f t="shared" si="3"/>
        <v>0</v>
      </c>
      <c r="L31" s="92">
        <v>25</v>
      </c>
      <c r="M31" s="15">
        <f t="shared" si="4"/>
        <v>1860650</v>
      </c>
      <c r="N31" s="92">
        <v>14</v>
      </c>
      <c r="O31" s="17">
        <f t="shared" si="5"/>
        <v>440160</v>
      </c>
      <c r="P31" s="64"/>
      <c r="Q31" s="64">
        <f t="shared" si="6"/>
        <v>0</v>
      </c>
      <c r="R31" s="64"/>
      <c r="S31" s="64">
        <f t="shared" si="7"/>
        <v>0</v>
      </c>
      <c r="T31" s="92"/>
      <c r="U31" s="15">
        <f t="shared" si="8"/>
        <v>0</v>
      </c>
      <c r="V31" s="92"/>
      <c r="W31" s="17">
        <f t="shared" si="9"/>
        <v>0</v>
      </c>
      <c r="X31" s="64"/>
      <c r="Y31" s="64">
        <f t="shared" si="10"/>
        <v>0</v>
      </c>
      <c r="Z31" s="64"/>
      <c r="AA31" s="64">
        <f t="shared" si="11"/>
        <v>0</v>
      </c>
      <c r="AB31" s="92"/>
      <c r="AC31" s="15">
        <f t="shared" si="12"/>
        <v>0</v>
      </c>
      <c r="AD31" s="62"/>
      <c r="AE31" s="64">
        <f t="shared" si="13"/>
        <v>0</v>
      </c>
      <c r="AF31" s="41"/>
      <c r="AG31" s="41">
        <f t="shared" si="14"/>
        <v>0</v>
      </c>
      <c r="AH31" s="41"/>
      <c r="AI31" s="41">
        <f t="shared" si="15"/>
        <v>0</v>
      </c>
      <c r="AJ31" s="69">
        <f t="shared" si="16"/>
        <v>1860650</v>
      </c>
      <c r="AK31" s="3">
        <f t="shared" si="17"/>
        <v>440160</v>
      </c>
      <c r="AL31" s="14">
        <f t="shared" si="18"/>
        <v>1370485</v>
      </c>
      <c r="AM31" s="32">
        <f t="shared" si="19"/>
        <v>930325</v>
      </c>
      <c r="AN31" s="37"/>
    </row>
    <row r="32" spans="1:43" x14ac:dyDescent="0.2">
      <c r="A32" s="4" t="s">
        <v>491</v>
      </c>
      <c r="B32" s="1" t="s">
        <v>462</v>
      </c>
      <c r="C32" s="5" t="s">
        <v>492</v>
      </c>
      <c r="D32" s="92">
        <v>178</v>
      </c>
      <c r="E32" s="15">
        <f t="shared" si="0"/>
        <v>13247828</v>
      </c>
      <c r="F32" s="92">
        <v>91</v>
      </c>
      <c r="G32" s="17">
        <f t="shared" si="1"/>
        <v>2861040</v>
      </c>
      <c r="H32" s="64"/>
      <c r="I32" s="64">
        <f t="shared" si="2"/>
        <v>0</v>
      </c>
      <c r="J32" s="64"/>
      <c r="K32" s="64">
        <f t="shared" si="3"/>
        <v>0</v>
      </c>
      <c r="L32" s="92">
        <v>25</v>
      </c>
      <c r="M32" s="15">
        <f t="shared" si="4"/>
        <v>1860650</v>
      </c>
      <c r="N32" s="92">
        <v>18</v>
      </c>
      <c r="O32" s="17">
        <f t="shared" si="5"/>
        <v>565920</v>
      </c>
      <c r="P32" s="64">
        <v>10</v>
      </c>
      <c r="Q32" s="64">
        <f t="shared" si="6"/>
        <v>744260</v>
      </c>
      <c r="R32" s="64">
        <v>6</v>
      </c>
      <c r="S32" s="64">
        <f t="shared" si="7"/>
        <v>188640</v>
      </c>
      <c r="T32" s="92"/>
      <c r="U32" s="15">
        <f t="shared" si="8"/>
        <v>0</v>
      </c>
      <c r="V32" s="92"/>
      <c r="W32" s="17">
        <f t="shared" si="9"/>
        <v>0</v>
      </c>
      <c r="X32" s="64"/>
      <c r="Y32" s="64">
        <f t="shared" si="10"/>
        <v>0</v>
      </c>
      <c r="Z32" s="64"/>
      <c r="AA32" s="64">
        <f t="shared" si="11"/>
        <v>0</v>
      </c>
      <c r="AB32" s="92">
        <v>23</v>
      </c>
      <c r="AC32" s="15">
        <f t="shared" si="12"/>
        <v>1711798</v>
      </c>
      <c r="AD32" s="62">
        <v>22</v>
      </c>
      <c r="AE32" s="64">
        <f t="shared" si="13"/>
        <v>691680</v>
      </c>
      <c r="AF32" s="41"/>
      <c r="AG32" s="41">
        <f t="shared" si="14"/>
        <v>0</v>
      </c>
      <c r="AH32" s="41"/>
      <c r="AI32" s="41">
        <f t="shared" si="15"/>
        <v>0</v>
      </c>
      <c r="AJ32" s="69">
        <f t="shared" si="16"/>
        <v>16820276</v>
      </c>
      <c r="AK32" s="3">
        <f t="shared" si="17"/>
        <v>4118640</v>
      </c>
      <c r="AL32" s="14">
        <f t="shared" si="18"/>
        <v>12528778</v>
      </c>
      <c r="AM32" s="32">
        <f t="shared" si="19"/>
        <v>9343038</v>
      </c>
      <c r="AN32" s="37"/>
    </row>
    <row r="33" spans="1:41" x14ac:dyDescent="0.2">
      <c r="A33" s="4" t="s">
        <v>493</v>
      </c>
      <c r="B33" s="1" t="s">
        <v>494</v>
      </c>
      <c r="C33" s="5" t="s">
        <v>495</v>
      </c>
      <c r="D33" s="92">
        <v>313</v>
      </c>
      <c r="E33" s="15">
        <f t="shared" si="0"/>
        <v>23295338</v>
      </c>
      <c r="F33" s="92">
        <v>126</v>
      </c>
      <c r="G33" s="17">
        <f t="shared" si="1"/>
        <v>3961440</v>
      </c>
      <c r="H33" s="64"/>
      <c r="I33" s="64">
        <f t="shared" si="2"/>
        <v>0</v>
      </c>
      <c r="J33" s="64"/>
      <c r="K33" s="64">
        <f t="shared" si="3"/>
        <v>0</v>
      </c>
      <c r="L33" s="92">
        <v>270</v>
      </c>
      <c r="M33" s="15">
        <f t="shared" si="4"/>
        <v>20095020</v>
      </c>
      <c r="N33" s="92">
        <v>193</v>
      </c>
      <c r="O33" s="17">
        <f t="shared" si="5"/>
        <v>6067920</v>
      </c>
      <c r="P33" s="64"/>
      <c r="Q33" s="64">
        <f t="shared" si="6"/>
        <v>0</v>
      </c>
      <c r="R33" s="64"/>
      <c r="S33" s="64">
        <f t="shared" si="7"/>
        <v>0</v>
      </c>
      <c r="T33" s="92"/>
      <c r="U33" s="15">
        <f t="shared" si="8"/>
        <v>0</v>
      </c>
      <c r="V33" s="92"/>
      <c r="W33" s="17">
        <f t="shared" si="9"/>
        <v>0</v>
      </c>
      <c r="X33" s="64"/>
      <c r="Y33" s="64">
        <f t="shared" si="10"/>
        <v>0</v>
      </c>
      <c r="Z33" s="64"/>
      <c r="AA33" s="64">
        <f t="shared" si="11"/>
        <v>0</v>
      </c>
      <c r="AB33" s="92">
        <v>130</v>
      </c>
      <c r="AC33" s="15">
        <f t="shared" si="12"/>
        <v>9675380</v>
      </c>
      <c r="AD33" s="62">
        <v>98</v>
      </c>
      <c r="AE33" s="64">
        <f t="shared" si="13"/>
        <v>3081120</v>
      </c>
      <c r="AF33" s="41"/>
      <c r="AG33" s="41">
        <f t="shared" si="14"/>
        <v>0</v>
      </c>
      <c r="AH33" s="41"/>
      <c r="AI33" s="41">
        <f t="shared" si="15"/>
        <v>0</v>
      </c>
      <c r="AJ33" s="69">
        <f t="shared" si="16"/>
        <v>53065738</v>
      </c>
      <c r="AK33" s="3">
        <f t="shared" si="17"/>
        <v>13110480</v>
      </c>
      <c r="AL33" s="14">
        <f t="shared" si="18"/>
        <v>39643349</v>
      </c>
      <c r="AM33" s="32">
        <f t="shared" si="19"/>
        <v>26532869</v>
      </c>
      <c r="AN33" s="37"/>
    </row>
    <row r="34" spans="1:41" x14ac:dyDescent="0.2">
      <c r="A34" s="4" t="s">
        <v>496</v>
      </c>
      <c r="B34" s="1" t="s">
        <v>497</v>
      </c>
      <c r="C34" s="5" t="s">
        <v>498</v>
      </c>
      <c r="D34" s="92">
        <v>324</v>
      </c>
      <c r="E34" s="15">
        <f t="shared" si="0"/>
        <v>24114024</v>
      </c>
      <c r="F34" s="92">
        <v>169</v>
      </c>
      <c r="G34" s="17">
        <f t="shared" si="1"/>
        <v>5313360</v>
      </c>
      <c r="H34" s="64"/>
      <c r="I34" s="64">
        <f t="shared" si="2"/>
        <v>0</v>
      </c>
      <c r="J34" s="64"/>
      <c r="K34" s="64">
        <f t="shared" si="3"/>
        <v>0</v>
      </c>
      <c r="L34" s="92">
        <v>74</v>
      </c>
      <c r="M34" s="15">
        <f t="shared" si="4"/>
        <v>5507524</v>
      </c>
      <c r="N34" s="92">
        <v>23</v>
      </c>
      <c r="O34" s="17">
        <f t="shared" si="5"/>
        <v>723120</v>
      </c>
      <c r="P34" s="64">
        <v>1</v>
      </c>
      <c r="Q34" s="64">
        <f t="shared" si="6"/>
        <v>74426</v>
      </c>
      <c r="R34" s="64">
        <v>0</v>
      </c>
      <c r="S34" s="64">
        <f t="shared" si="7"/>
        <v>0</v>
      </c>
      <c r="T34" s="92"/>
      <c r="U34" s="15">
        <f t="shared" si="8"/>
        <v>0</v>
      </c>
      <c r="V34" s="92"/>
      <c r="W34" s="17">
        <f t="shared" si="9"/>
        <v>0</v>
      </c>
      <c r="X34" s="64"/>
      <c r="Y34" s="64">
        <f t="shared" si="10"/>
        <v>0</v>
      </c>
      <c r="Z34" s="64"/>
      <c r="AA34" s="64">
        <f t="shared" si="11"/>
        <v>0</v>
      </c>
      <c r="AB34" s="92">
        <v>17</v>
      </c>
      <c r="AC34" s="15">
        <f t="shared" si="12"/>
        <v>1265242</v>
      </c>
      <c r="AD34" s="62">
        <v>14</v>
      </c>
      <c r="AE34" s="64">
        <f t="shared" si="13"/>
        <v>440160</v>
      </c>
      <c r="AF34" s="41"/>
      <c r="AG34" s="41">
        <f t="shared" si="14"/>
        <v>0</v>
      </c>
      <c r="AH34" s="41"/>
      <c r="AI34" s="41">
        <f t="shared" si="15"/>
        <v>0</v>
      </c>
      <c r="AJ34" s="69">
        <f t="shared" si="16"/>
        <v>30886790</v>
      </c>
      <c r="AK34" s="3">
        <f t="shared" si="17"/>
        <v>6476640</v>
      </c>
      <c r="AL34" s="14">
        <f t="shared" si="18"/>
        <v>21920035</v>
      </c>
      <c r="AM34" s="32">
        <f t="shared" si="19"/>
        <v>15517821</v>
      </c>
      <c r="AN34" s="37"/>
    </row>
    <row r="35" spans="1:41" x14ac:dyDescent="0.2">
      <c r="A35" s="4" t="s">
        <v>499</v>
      </c>
      <c r="B35" s="1" t="s">
        <v>465</v>
      </c>
      <c r="C35" s="5" t="s">
        <v>500</v>
      </c>
      <c r="D35" s="92">
        <v>27</v>
      </c>
      <c r="E35" s="15">
        <f t="shared" si="0"/>
        <v>2009502</v>
      </c>
      <c r="F35" s="92">
        <v>13</v>
      </c>
      <c r="G35" s="17">
        <f t="shared" si="1"/>
        <v>408720</v>
      </c>
      <c r="H35" s="64"/>
      <c r="I35" s="64">
        <f t="shared" si="2"/>
        <v>0</v>
      </c>
      <c r="J35" s="64"/>
      <c r="K35" s="64">
        <f t="shared" si="3"/>
        <v>0</v>
      </c>
      <c r="L35" s="92">
        <v>26</v>
      </c>
      <c r="M35" s="15">
        <f t="shared" si="4"/>
        <v>1935076</v>
      </c>
      <c r="N35" s="92">
        <v>13</v>
      </c>
      <c r="O35" s="17">
        <f t="shared" si="5"/>
        <v>408720</v>
      </c>
      <c r="P35" s="64">
        <v>0</v>
      </c>
      <c r="Q35" s="64">
        <f t="shared" si="6"/>
        <v>0</v>
      </c>
      <c r="R35" s="64">
        <v>1</v>
      </c>
      <c r="S35" s="64">
        <f t="shared" si="7"/>
        <v>31440</v>
      </c>
      <c r="T35" s="92"/>
      <c r="U35" s="15">
        <f t="shared" si="8"/>
        <v>0</v>
      </c>
      <c r="V35" s="92"/>
      <c r="W35" s="17">
        <f t="shared" si="9"/>
        <v>0</v>
      </c>
      <c r="X35" s="64"/>
      <c r="Y35" s="64">
        <f t="shared" si="10"/>
        <v>0</v>
      </c>
      <c r="Z35" s="64"/>
      <c r="AA35" s="64">
        <f t="shared" si="11"/>
        <v>0</v>
      </c>
      <c r="AB35" s="92"/>
      <c r="AC35" s="15">
        <f t="shared" si="12"/>
        <v>0</v>
      </c>
      <c r="AD35" s="62"/>
      <c r="AE35" s="64">
        <f t="shared" si="13"/>
        <v>0</v>
      </c>
      <c r="AF35" s="41"/>
      <c r="AG35" s="41">
        <f t="shared" si="14"/>
        <v>0</v>
      </c>
      <c r="AH35" s="41"/>
      <c r="AI35" s="41">
        <f t="shared" si="15"/>
        <v>0</v>
      </c>
      <c r="AJ35" s="69">
        <f t="shared" si="16"/>
        <v>3944578</v>
      </c>
      <c r="AK35" s="3">
        <f t="shared" si="17"/>
        <v>817440</v>
      </c>
      <c r="AL35" s="14">
        <f t="shared" si="18"/>
        <v>2789729</v>
      </c>
      <c r="AM35" s="32">
        <f t="shared" si="19"/>
        <v>2003729</v>
      </c>
      <c r="AN35" s="37"/>
    </row>
    <row r="36" spans="1:41" x14ac:dyDescent="0.2">
      <c r="A36" s="4" t="s">
        <v>501</v>
      </c>
      <c r="B36" s="1" t="s">
        <v>447</v>
      </c>
      <c r="C36" s="5" t="s">
        <v>502</v>
      </c>
      <c r="D36" s="92">
        <v>105</v>
      </c>
      <c r="E36" s="15">
        <f t="shared" si="0"/>
        <v>7814730</v>
      </c>
      <c r="F36" s="92">
        <v>50</v>
      </c>
      <c r="G36" s="17">
        <f t="shared" si="1"/>
        <v>1572000</v>
      </c>
      <c r="H36" s="64"/>
      <c r="I36" s="64">
        <f t="shared" si="2"/>
        <v>0</v>
      </c>
      <c r="J36" s="64"/>
      <c r="K36" s="64">
        <f t="shared" si="3"/>
        <v>0</v>
      </c>
      <c r="L36" s="92"/>
      <c r="M36" s="15">
        <f t="shared" si="4"/>
        <v>0</v>
      </c>
      <c r="N36" s="92"/>
      <c r="O36" s="17">
        <f t="shared" si="5"/>
        <v>0</v>
      </c>
      <c r="P36" s="64">
        <v>43</v>
      </c>
      <c r="Q36" s="64">
        <f t="shared" si="6"/>
        <v>3200318</v>
      </c>
      <c r="R36" s="64">
        <v>22</v>
      </c>
      <c r="S36" s="64">
        <f t="shared" si="7"/>
        <v>691680</v>
      </c>
      <c r="T36" s="92"/>
      <c r="U36" s="15">
        <f t="shared" si="8"/>
        <v>0</v>
      </c>
      <c r="V36" s="92"/>
      <c r="W36" s="17">
        <f t="shared" si="9"/>
        <v>0</v>
      </c>
      <c r="X36" s="64"/>
      <c r="Y36" s="64">
        <f t="shared" si="10"/>
        <v>0</v>
      </c>
      <c r="Z36" s="64"/>
      <c r="AA36" s="64">
        <f t="shared" si="11"/>
        <v>0</v>
      </c>
      <c r="AB36" s="92"/>
      <c r="AC36" s="15">
        <f t="shared" si="12"/>
        <v>0</v>
      </c>
      <c r="AD36" s="62"/>
      <c r="AE36" s="64">
        <f t="shared" si="13"/>
        <v>0</v>
      </c>
      <c r="AF36" s="41"/>
      <c r="AG36" s="41">
        <f t="shared" si="14"/>
        <v>0</v>
      </c>
      <c r="AH36" s="41"/>
      <c r="AI36" s="41">
        <f t="shared" si="15"/>
        <v>0</v>
      </c>
      <c r="AJ36" s="69">
        <f t="shared" si="16"/>
        <v>7814730</v>
      </c>
      <c r="AK36" s="3">
        <f t="shared" si="17"/>
        <v>1572000</v>
      </c>
      <c r="AL36" s="14">
        <f t="shared" si="18"/>
        <v>5479365</v>
      </c>
      <c r="AM36" s="32">
        <f t="shared" si="19"/>
        <v>7799363</v>
      </c>
      <c r="AN36" s="37"/>
    </row>
    <row r="37" spans="1:41" x14ac:dyDescent="0.2">
      <c r="A37" s="4" t="s">
        <v>503</v>
      </c>
      <c r="B37" s="1" t="s">
        <v>504</v>
      </c>
      <c r="C37" s="5" t="s">
        <v>505</v>
      </c>
      <c r="D37" s="92"/>
      <c r="E37" s="15">
        <f t="shared" si="0"/>
        <v>0</v>
      </c>
      <c r="F37" s="92"/>
      <c r="G37" s="17">
        <f t="shared" si="1"/>
        <v>0</v>
      </c>
      <c r="H37" s="64"/>
      <c r="I37" s="64">
        <f t="shared" si="2"/>
        <v>0</v>
      </c>
      <c r="J37" s="64"/>
      <c r="K37" s="64">
        <f t="shared" si="3"/>
        <v>0</v>
      </c>
      <c r="L37" s="92">
        <v>80</v>
      </c>
      <c r="M37" s="15">
        <f t="shared" si="4"/>
        <v>5954080</v>
      </c>
      <c r="N37" s="92">
        <v>50</v>
      </c>
      <c r="O37" s="17">
        <f t="shared" si="5"/>
        <v>1572000</v>
      </c>
      <c r="P37" s="64"/>
      <c r="Q37" s="64">
        <f t="shared" si="6"/>
        <v>0</v>
      </c>
      <c r="R37" s="64"/>
      <c r="S37" s="64">
        <f t="shared" si="7"/>
        <v>0</v>
      </c>
      <c r="T37" s="92"/>
      <c r="U37" s="15">
        <f t="shared" si="8"/>
        <v>0</v>
      </c>
      <c r="V37" s="92"/>
      <c r="W37" s="17">
        <f t="shared" si="9"/>
        <v>0</v>
      </c>
      <c r="X37" s="64"/>
      <c r="Y37" s="64">
        <f t="shared" si="10"/>
        <v>0</v>
      </c>
      <c r="Z37" s="64"/>
      <c r="AA37" s="64">
        <f t="shared" si="11"/>
        <v>0</v>
      </c>
      <c r="AB37" s="92"/>
      <c r="AC37" s="15">
        <f t="shared" si="12"/>
        <v>0</v>
      </c>
      <c r="AD37" s="62"/>
      <c r="AE37" s="64">
        <f t="shared" si="13"/>
        <v>0</v>
      </c>
      <c r="AF37" s="41"/>
      <c r="AG37" s="41">
        <f t="shared" si="14"/>
        <v>0</v>
      </c>
      <c r="AH37" s="41"/>
      <c r="AI37" s="41">
        <f t="shared" si="15"/>
        <v>0</v>
      </c>
      <c r="AJ37" s="69">
        <f t="shared" si="16"/>
        <v>5954080</v>
      </c>
      <c r="AK37" s="3">
        <f t="shared" si="17"/>
        <v>1572000</v>
      </c>
      <c r="AL37" s="14">
        <f t="shared" si="18"/>
        <v>4549040</v>
      </c>
      <c r="AM37" s="32">
        <f t="shared" si="19"/>
        <v>2977040</v>
      </c>
      <c r="AN37" s="37"/>
    </row>
    <row r="38" spans="1:41" x14ac:dyDescent="0.2">
      <c r="A38" s="4" t="s">
        <v>506</v>
      </c>
      <c r="B38" s="1" t="s">
        <v>507</v>
      </c>
      <c r="C38" s="5" t="s">
        <v>508</v>
      </c>
      <c r="D38" s="92">
        <v>231</v>
      </c>
      <c r="E38" s="15">
        <f t="shared" si="0"/>
        <v>17192406</v>
      </c>
      <c r="F38" s="92">
        <v>98</v>
      </c>
      <c r="G38" s="17">
        <f t="shared" si="1"/>
        <v>3081120</v>
      </c>
      <c r="H38" s="64"/>
      <c r="I38" s="64">
        <f t="shared" si="2"/>
        <v>0</v>
      </c>
      <c r="J38" s="64"/>
      <c r="K38" s="64">
        <f t="shared" si="3"/>
        <v>0</v>
      </c>
      <c r="L38" s="92">
        <v>254</v>
      </c>
      <c r="M38" s="15">
        <f t="shared" si="4"/>
        <v>18904204</v>
      </c>
      <c r="N38" s="92">
        <v>157</v>
      </c>
      <c r="O38" s="17">
        <f t="shared" si="5"/>
        <v>4936080</v>
      </c>
      <c r="P38" s="64"/>
      <c r="Q38" s="64">
        <f t="shared" si="6"/>
        <v>0</v>
      </c>
      <c r="R38" s="64"/>
      <c r="S38" s="64">
        <f t="shared" si="7"/>
        <v>0</v>
      </c>
      <c r="T38" s="92">
        <v>4</v>
      </c>
      <c r="U38" s="15">
        <f t="shared" si="8"/>
        <v>297704</v>
      </c>
      <c r="V38" s="92">
        <v>3</v>
      </c>
      <c r="W38" s="17">
        <f t="shared" si="9"/>
        <v>94320</v>
      </c>
      <c r="X38" s="64"/>
      <c r="Y38" s="64">
        <f t="shared" si="10"/>
        <v>0</v>
      </c>
      <c r="Z38" s="64"/>
      <c r="AA38" s="64">
        <f t="shared" si="11"/>
        <v>0</v>
      </c>
      <c r="AB38" s="92">
        <v>123</v>
      </c>
      <c r="AC38" s="15">
        <f t="shared" si="12"/>
        <v>9154398</v>
      </c>
      <c r="AD38" s="62">
        <v>86</v>
      </c>
      <c r="AE38" s="64">
        <f t="shared" si="13"/>
        <v>2703840</v>
      </c>
      <c r="AF38" s="41"/>
      <c r="AG38" s="41">
        <f t="shared" si="14"/>
        <v>0</v>
      </c>
      <c r="AH38" s="41"/>
      <c r="AI38" s="41">
        <f t="shared" si="15"/>
        <v>0</v>
      </c>
      <c r="AJ38" s="69">
        <f t="shared" si="16"/>
        <v>45548712</v>
      </c>
      <c r="AK38" s="3">
        <f t="shared" si="17"/>
        <v>10815360</v>
      </c>
      <c r="AL38" s="14">
        <f t="shared" si="18"/>
        <v>33589716</v>
      </c>
      <c r="AM38" s="32">
        <f t="shared" si="19"/>
        <v>22774356</v>
      </c>
      <c r="AN38" s="37"/>
    </row>
    <row r="39" spans="1:41" ht="13.5" thickBot="1" x14ac:dyDescent="0.25">
      <c r="A39" s="7" t="s">
        <v>509</v>
      </c>
      <c r="B39" s="8" t="s">
        <v>510</v>
      </c>
      <c r="C39" s="9" t="s">
        <v>511</v>
      </c>
      <c r="D39" s="92">
        <v>67</v>
      </c>
      <c r="E39" s="15">
        <f t="shared" si="0"/>
        <v>4986542</v>
      </c>
      <c r="F39" s="92">
        <v>34</v>
      </c>
      <c r="G39" s="17">
        <f t="shared" si="1"/>
        <v>1068960</v>
      </c>
      <c r="H39" s="64"/>
      <c r="I39" s="64">
        <f t="shared" si="2"/>
        <v>0</v>
      </c>
      <c r="J39" s="64"/>
      <c r="K39" s="64">
        <f t="shared" si="3"/>
        <v>0</v>
      </c>
      <c r="L39" s="92">
        <v>48</v>
      </c>
      <c r="M39" s="15">
        <f t="shared" si="4"/>
        <v>3572448</v>
      </c>
      <c r="N39" s="92">
        <v>26</v>
      </c>
      <c r="O39" s="17">
        <f t="shared" si="5"/>
        <v>817440</v>
      </c>
      <c r="P39" s="64"/>
      <c r="Q39" s="64">
        <f t="shared" si="6"/>
        <v>0</v>
      </c>
      <c r="R39" s="64"/>
      <c r="S39" s="64">
        <f t="shared" si="7"/>
        <v>0</v>
      </c>
      <c r="T39" s="92">
        <v>1</v>
      </c>
      <c r="U39" s="15">
        <f t="shared" si="8"/>
        <v>74426</v>
      </c>
      <c r="V39" s="92">
        <v>1</v>
      </c>
      <c r="W39" s="17">
        <f t="shared" si="9"/>
        <v>31440</v>
      </c>
      <c r="X39" s="64"/>
      <c r="Y39" s="64">
        <f t="shared" si="10"/>
        <v>0</v>
      </c>
      <c r="Z39" s="64"/>
      <c r="AA39" s="64">
        <f t="shared" si="11"/>
        <v>0</v>
      </c>
      <c r="AB39" s="92">
        <v>17</v>
      </c>
      <c r="AC39" s="15">
        <f t="shared" si="12"/>
        <v>1265242</v>
      </c>
      <c r="AD39" s="62">
        <v>10</v>
      </c>
      <c r="AE39" s="64">
        <f t="shared" si="13"/>
        <v>314400</v>
      </c>
      <c r="AF39" s="41"/>
      <c r="AG39" s="41">
        <f t="shared" si="14"/>
        <v>0</v>
      </c>
      <c r="AH39" s="41"/>
      <c r="AI39" s="41">
        <f t="shared" si="15"/>
        <v>0</v>
      </c>
      <c r="AJ39" s="69">
        <f t="shared" si="16"/>
        <v>9898658</v>
      </c>
      <c r="AK39" s="3">
        <f t="shared" si="17"/>
        <v>2232240</v>
      </c>
      <c r="AL39" s="14">
        <f t="shared" si="18"/>
        <v>7181569</v>
      </c>
      <c r="AM39" s="32">
        <f t="shared" si="19"/>
        <v>4949329</v>
      </c>
      <c r="AN39" s="37"/>
    </row>
    <row r="40" spans="1:41" ht="15.75" thickBot="1" x14ac:dyDescent="0.3">
      <c r="A40" s="238" t="s">
        <v>785</v>
      </c>
      <c r="B40" s="239"/>
      <c r="C40" s="268"/>
      <c r="D40" s="36">
        <f>SUM(D8:D39)</f>
        <v>5571</v>
      </c>
      <c r="E40" s="36">
        <f t="shared" ref="E40:AE40" si="20">SUM(E8:E39)</f>
        <v>414627246</v>
      </c>
      <c r="F40" s="44">
        <f t="shared" si="20"/>
        <v>3004</v>
      </c>
      <c r="G40" s="58">
        <f t="shared" si="20"/>
        <v>94445760</v>
      </c>
      <c r="H40" s="72">
        <f>SUM(H8:H39)</f>
        <v>139</v>
      </c>
      <c r="I40" s="72">
        <f t="shared" si="20"/>
        <v>10345214</v>
      </c>
      <c r="J40" s="72">
        <f>SUM(J8:J39)</f>
        <v>64</v>
      </c>
      <c r="K40" s="72">
        <f t="shared" si="20"/>
        <v>2012160</v>
      </c>
      <c r="L40" s="36">
        <f t="shared" si="20"/>
        <v>2609</v>
      </c>
      <c r="M40" s="36">
        <f t="shared" si="20"/>
        <v>194177434</v>
      </c>
      <c r="N40" s="36">
        <f t="shared" si="20"/>
        <v>1464</v>
      </c>
      <c r="O40" s="36">
        <f t="shared" si="20"/>
        <v>46028160</v>
      </c>
      <c r="P40" s="36">
        <f>SUM(P8:P39)</f>
        <v>112</v>
      </c>
      <c r="Q40" s="36">
        <f>SUM(Q8:Q39)</f>
        <v>8335712</v>
      </c>
      <c r="R40" s="36">
        <f>SUM(R8:R39)</f>
        <v>77</v>
      </c>
      <c r="S40" s="36">
        <f>SUM(S8:S39)</f>
        <v>2420880</v>
      </c>
      <c r="T40" s="36">
        <f t="shared" si="20"/>
        <v>32</v>
      </c>
      <c r="U40" s="36">
        <f t="shared" si="20"/>
        <v>2381632</v>
      </c>
      <c r="V40" s="36">
        <f t="shared" si="20"/>
        <v>31</v>
      </c>
      <c r="W40" s="36">
        <f t="shared" si="20"/>
        <v>974640</v>
      </c>
      <c r="X40" s="36">
        <f t="shared" si="20"/>
        <v>0</v>
      </c>
      <c r="Y40" s="36">
        <f t="shared" si="20"/>
        <v>0</v>
      </c>
      <c r="Z40" s="36">
        <f t="shared" si="20"/>
        <v>3</v>
      </c>
      <c r="AA40" s="36">
        <f t="shared" si="20"/>
        <v>94320</v>
      </c>
      <c r="AB40" s="36">
        <f t="shared" si="20"/>
        <v>1184</v>
      </c>
      <c r="AC40" s="36">
        <f t="shared" si="20"/>
        <v>88120384</v>
      </c>
      <c r="AD40" s="36">
        <f t="shared" si="20"/>
        <v>1004</v>
      </c>
      <c r="AE40" s="36">
        <f t="shared" si="20"/>
        <v>31565760</v>
      </c>
      <c r="AF40" s="70">
        <f t="shared" ref="AF40:AM40" si="21">SUM(AF8:AF39)</f>
        <v>3</v>
      </c>
      <c r="AG40" s="70">
        <f t="shared" si="21"/>
        <v>223278</v>
      </c>
      <c r="AH40" s="70">
        <f t="shared" si="21"/>
        <v>2</v>
      </c>
      <c r="AI40" s="70">
        <f t="shared" si="21"/>
        <v>62880</v>
      </c>
      <c r="AJ40" s="36">
        <f t="shared" si="21"/>
        <v>699306696</v>
      </c>
      <c r="AK40" s="29">
        <f t="shared" si="21"/>
        <v>173014320</v>
      </c>
      <c r="AL40" s="29">
        <f t="shared" si="21"/>
        <v>522667668</v>
      </c>
      <c r="AM40" s="33">
        <f t="shared" si="21"/>
        <v>373147792</v>
      </c>
      <c r="AN40" s="37">
        <f>AJ40/2+I40+K40+Q40+S40+Y40+AA40+AG40+AI40</f>
        <v>373147792</v>
      </c>
      <c r="AO40" t="b">
        <f>AM40=AN40</f>
        <v>1</v>
      </c>
    </row>
    <row r="42" spans="1:41" x14ac:dyDescent="0.2">
      <c r="AJ42" s="269"/>
      <c r="AK42" s="269"/>
      <c r="AL42" s="37"/>
    </row>
    <row r="43" spans="1:41" x14ac:dyDescent="0.2">
      <c r="AL43" s="37"/>
      <c r="AN43" s="37"/>
    </row>
    <row r="46" spans="1:41" x14ac:dyDescent="0.2">
      <c r="AL46" s="37"/>
    </row>
    <row r="47" spans="1:41" x14ac:dyDescent="0.2">
      <c r="AL47" s="37"/>
    </row>
    <row r="48" spans="1:41" x14ac:dyDescent="0.2">
      <c r="AL48" s="37"/>
    </row>
  </sheetData>
  <mergeCells count="24">
    <mergeCell ref="A40:C40"/>
    <mergeCell ref="A1:AM1"/>
    <mergeCell ref="A2:AM2"/>
    <mergeCell ref="A3:AM3"/>
    <mergeCell ref="AJ5:AJ7"/>
    <mergeCell ref="AK5:AK7"/>
    <mergeCell ref="D6:G6"/>
    <mergeCell ref="D5:K5"/>
    <mergeCell ref="H6:K6"/>
    <mergeCell ref="L5:S5"/>
    <mergeCell ref="AL5:AL7"/>
    <mergeCell ref="AM5:AM7"/>
    <mergeCell ref="A5:A7"/>
    <mergeCell ref="B5:B7"/>
    <mergeCell ref="C5:C7"/>
    <mergeCell ref="L6:O6"/>
    <mergeCell ref="AJ42:AK42"/>
    <mergeCell ref="P6:S6"/>
    <mergeCell ref="T5:AA5"/>
    <mergeCell ref="T6:W6"/>
    <mergeCell ref="X6:AA6"/>
    <mergeCell ref="AB5:AI5"/>
    <mergeCell ref="AB6:AE6"/>
    <mergeCell ref="AF6:AI6"/>
  </mergeCells>
  <phoneticPr fontId="3" type="noConversion"/>
  <printOptions horizontalCentered="1"/>
  <pageMargins left="0" right="0" top="1.9685039370078741" bottom="0.98425196850393704" header="0" footer="0"/>
  <pageSetup paperSize="20480" scale="40" orientation="landscape" r:id="rId1"/>
  <headerFooter alignWithMargins="0">
    <oddHeader>&amp;LDivisión de Municipalidades
Departamento de Finanzas Municipales
Unidad de Análisis Financiero</oddHeader>
    <oddFooter>&amp;L&amp;D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6"/>
  <sheetViews>
    <sheetView zoomScale="80" zoomScaleNormal="80" workbookViewId="0">
      <selection activeCell="C4" sqref="C1:AN1048576"/>
    </sheetView>
  </sheetViews>
  <sheetFormatPr baseColWidth="10" defaultRowHeight="12.75" x14ac:dyDescent="0.2"/>
  <cols>
    <col min="2" max="2" width="13.7109375" customWidth="1"/>
    <col min="3" max="3" width="16.42578125" customWidth="1"/>
    <col min="4" max="35" width="16.42578125" style="38" customWidth="1"/>
    <col min="36" max="36" width="18.28515625" style="38" customWidth="1"/>
    <col min="37" max="37" width="15.5703125" style="38" customWidth="1"/>
    <col min="38" max="38" width="17.42578125" style="38" customWidth="1"/>
    <col min="39" max="39" width="18.5703125" style="38" customWidth="1"/>
    <col min="40" max="40" width="13.140625" customWidth="1"/>
    <col min="41" max="41" width="17" customWidth="1"/>
    <col min="43" max="43" width="13.5703125" bestFit="1" customWidth="1"/>
  </cols>
  <sheetData>
    <row r="1" spans="1:39" s="27" customFormat="1" ht="18" x14ac:dyDescent="0.25">
      <c r="A1" s="219" t="s">
        <v>854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219"/>
    </row>
    <row r="2" spans="1:39" s="27" customFormat="1" ht="18" x14ac:dyDescent="0.25">
      <c r="A2" s="219" t="s">
        <v>847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</row>
    <row r="3" spans="1:39" s="27" customFormat="1" ht="18" x14ac:dyDescent="0.25">
      <c r="A3" s="219" t="s">
        <v>845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</row>
    <row r="4" spans="1:39" ht="13.5" thickBot="1" x14ac:dyDescent="0.25"/>
    <row r="5" spans="1:39" ht="13.5" customHeight="1" thickBot="1" x14ac:dyDescent="0.25">
      <c r="A5" s="255" t="s">
        <v>780</v>
      </c>
      <c r="B5" s="258" t="s">
        <v>781</v>
      </c>
      <c r="C5" s="245" t="s">
        <v>782</v>
      </c>
      <c r="D5" s="223" t="s">
        <v>858</v>
      </c>
      <c r="E5" s="224"/>
      <c r="F5" s="224"/>
      <c r="G5" s="224"/>
      <c r="H5" s="224"/>
      <c r="I5" s="224"/>
      <c r="J5" s="224"/>
      <c r="K5" s="225"/>
      <c r="L5" s="224" t="s">
        <v>859</v>
      </c>
      <c r="M5" s="224"/>
      <c r="N5" s="224"/>
      <c r="O5" s="224"/>
      <c r="P5" s="224"/>
      <c r="Q5" s="224"/>
      <c r="R5" s="224"/>
      <c r="S5" s="225"/>
      <c r="T5" s="223" t="s">
        <v>860</v>
      </c>
      <c r="U5" s="224"/>
      <c r="V5" s="224"/>
      <c r="W5" s="224"/>
      <c r="X5" s="224"/>
      <c r="Y5" s="224"/>
      <c r="Z5" s="224"/>
      <c r="AA5" s="225"/>
      <c r="AB5" s="223" t="s">
        <v>861</v>
      </c>
      <c r="AC5" s="224"/>
      <c r="AD5" s="224"/>
      <c r="AE5" s="224"/>
      <c r="AF5" s="224"/>
      <c r="AG5" s="224"/>
      <c r="AH5" s="224"/>
      <c r="AI5" s="225"/>
      <c r="AJ5" s="226" t="s">
        <v>784</v>
      </c>
      <c r="AK5" s="229" t="s">
        <v>783</v>
      </c>
      <c r="AL5" s="229" t="s">
        <v>853</v>
      </c>
      <c r="AM5" s="216" t="s">
        <v>852</v>
      </c>
    </row>
    <row r="6" spans="1:39" ht="24" customHeight="1" thickBot="1" x14ac:dyDescent="0.25">
      <c r="A6" s="256"/>
      <c r="B6" s="259"/>
      <c r="C6" s="246"/>
      <c r="D6" s="223" t="s">
        <v>850</v>
      </c>
      <c r="E6" s="224"/>
      <c r="F6" s="224"/>
      <c r="G6" s="225"/>
      <c r="H6" s="224" t="s">
        <v>851</v>
      </c>
      <c r="I6" s="224"/>
      <c r="J6" s="224"/>
      <c r="K6" s="225"/>
      <c r="L6" s="224" t="s">
        <v>850</v>
      </c>
      <c r="M6" s="224"/>
      <c r="N6" s="224"/>
      <c r="O6" s="225"/>
      <c r="P6" s="224" t="s">
        <v>851</v>
      </c>
      <c r="Q6" s="224"/>
      <c r="R6" s="224"/>
      <c r="S6" s="225"/>
      <c r="T6" s="224" t="s">
        <v>850</v>
      </c>
      <c r="U6" s="224"/>
      <c r="V6" s="224"/>
      <c r="W6" s="225"/>
      <c r="X6" s="224" t="s">
        <v>851</v>
      </c>
      <c r="Y6" s="224"/>
      <c r="Z6" s="224"/>
      <c r="AA6" s="225"/>
      <c r="AB6" s="224" t="s">
        <v>850</v>
      </c>
      <c r="AC6" s="224"/>
      <c r="AD6" s="224"/>
      <c r="AE6" s="225"/>
      <c r="AF6" s="224" t="s">
        <v>851</v>
      </c>
      <c r="AG6" s="224"/>
      <c r="AH6" s="224"/>
      <c r="AI6" s="225"/>
      <c r="AJ6" s="227"/>
      <c r="AK6" s="230"/>
      <c r="AL6" s="230"/>
      <c r="AM6" s="217"/>
    </row>
    <row r="7" spans="1:39" ht="60.75" customHeight="1" thickBot="1" x14ac:dyDescent="0.25">
      <c r="A7" s="257"/>
      <c r="B7" s="260"/>
      <c r="C7" s="247"/>
      <c r="D7" s="103" t="s">
        <v>803</v>
      </c>
      <c r="E7" s="104" t="s">
        <v>778</v>
      </c>
      <c r="F7" s="105" t="s">
        <v>802</v>
      </c>
      <c r="G7" s="106" t="s">
        <v>779</v>
      </c>
      <c r="H7" s="103" t="s">
        <v>803</v>
      </c>
      <c r="I7" s="104" t="s">
        <v>778</v>
      </c>
      <c r="J7" s="105" t="s">
        <v>802</v>
      </c>
      <c r="K7" s="106" t="s">
        <v>779</v>
      </c>
      <c r="L7" s="124" t="s">
        <v>803</v>
      </c>
      <c r="M7" s="104" t="s">
        <v>778</v>
      </c>
      <c r="N7" s="104" t="s">
        <v>777</v>
      </c>
      <c r="O7" s="107" t="s">
        <v>779</v>
      </c>
      <c r="P7" s="103" t="s">
        <v>803</v>
      </c>
      <c r="Q7" s="104" t="s">
        <v>778</v>
      </c>
      <c r="R7" s="104" t="s">
        <v>777</v>
      </c>
      <c r="S7" s="107" t="s">
        <v>779</v>
      </c>
      <c r="T7" s="108" t="s">
        <v>803</v>
      </c>
      <c r="U7" s="109" t="s">
        <v>778</v>
      </c>
      <c r="V7" s="109" t="s">
        <v>777</v>
      </c>
      <c r="W7" s="110" t="s">
        <v>779</v>
      </c>
      <c r="X7" s="108" t="s">
        <v>803</v>
      </c>
      <c r="Y7" s="109" t="s">
        <v>778</v>
      </c>
      <c r="Z7" s="109" t="s">
        <v>777</v>
      </c>
      <c r="AA7" s="110" t="s">
        <v>779</v>
      </c>
      <c r="AB7" s="108" t="s">
        <v>803</v>
      </c>
      <c r="AC7" s="109" t="s">
        <v>778</v>
      </c>
      <c r="AD7" s="109" t="s">
        <v>777</v>
      </c>
      <c r="AE7" s="110" t="s">
        <v>779</v>
      </c>
      <c r="AF7" s="103" t="s">
        <v>803</v>
      </c>
      <c r="AG7" s="104" t="s">
        <v>778</v>
      </c>
      <c r="AH7" s="104" t="s">
        <v>777</v>
      </c>
      <c r="AI7" s="107" t="s">
        <v>779</v>
      </c>
      <c r="AJ7" s="228"/>
      <c r="AK7" s="231"/>
      <c r="AL7" s="231"/>
      <c r="AM7" s="218"/>
    </row>
    <row r="8" spans="1:39" x14ac:dyDescent="0.2">
      <c r="A8" s="4" t="s">
        <v>548</v>
      </c>
      <c r="B8" s="1" t="s">
        <v>549</v>
      </c>
      <c r="C8" s="5" t="s">
        <v>550</v>
      </c>
      <c r="D8" s="112"/>
      <c r="E8" s="15">
        <f>D8*74426</f>
        <v>0</v>
      </c>
      <c r="F8" s="92"/>
      <c r="G8" s="17">
        <f>F8*31440</f>
        <v>0</v>
      </c>
      <c r="H8" s="64">
        <v>690</v>
      </c>
      <c r="I8" s="64">
        <f>H8*74426</f>
        <v>51353940</v>
      </c>
      <c r="J8" s="64">
        <v>291</v>
      </c>
      <c r="K8" s="17">
        <f>J8*31440</f>
        <v>9149040</v>
      </c>
      <c r="L8" s="113">
        <v>377</v>
      </c>
      <c r="M8" s="15">
        <f>L8*74426</f>
        <v>28058602</v>
      </c>
      <c r="N8" s="92">
        <v>174</v>
      </c>
      <c r="O8" s="17">
        <f>N8*31440</f>
        <v>5470560</v>
      </c>
      <c r="P8" s="64"/>
      <c r="Q8" s="64">
        <f>P8*74426</f>
        <v>0</v>
      </c>
      <c r="R8" s="64"/>
      <c r="S8" s="64">
        <f>R8*31440</f>
        <v>0</v>
      </c>
      <c r="T8" s="112"/>
      <c r="U8" s="15">
        <f>T8*74426</f>
        <v>0</v>
      </c>
      <c r="V8" s="51"/>
      <c r="W8" s="17">
        <f>V8*31440</f>
        <v>0</v>
      </c>
      <c r="X8" s="64"/>
      <c r="Y8" s="64">
        <f>X8*74426</f>
        <v>0</v>
      </c>
      <c r="Z8" s="64"/>
      <c r="AA8" s="17">
        <f>Z8*31440</f>
        <v>0</v>
      </c>
      <c r="AB8" s="73"/>
      <c r="AC8" s="15">
        <f>AB8*74426</f>
        <v>0</v>
      </c>
      <c r="AD8" s="62"/>
      <c r="AE8" s="64">
        <f>AD8*31440</f>
        <v>0</v>
      </c>
      <c r="AF8" s="41">
        <v>49</v>
      </c>
      <c r="AG8" s="41">
        <f>AF8*74426</f>
        <v>3646874</v>
      </c>
      <c r="AH8" s="41">
        <v>37</v>
      </c>
      <c r="AI8" s="41">
        <f>AH8*31440</f>
        <v>1163280</v>
      </c>
      <c r="AJ8" s="69">
        <f t="shared" ref="AJ8:AJ37" si="0">(E8+M8+U8+AC8)</f>
        <v>28058602</v>
      </c>
      <c r="AK8" s="41">
        <f t="shared" ref="AK8:AK37" si="1">(G8+O8+W8+AE8)</f>
        <v>5470560</v>
      </c>
      <c r="AL8" s="41">
        <f>SUM(AJ8/2+AK8)</f>
        <v>19499861</v>
      </c>
      <c r="AM8" s="17">
        <f>SUM(AJ8/2+I8+K8+Q8+S8+Y8+AA8+AG8+AI8)</f>
        <v>79342435</v>
      </c>
    </row>
    <row r="9" spans="1:39" x14ac:dyDescent="0.2">
      <c r="A9" s="4" t="s">
        <v>551</v>
      </c>
      <c r="B9" s="1" t="s">
        <v>552</v>
      </c>
      <c r="C9" s="5" t="s">
        <v>553</v>
      </c>
      <c r="D9" s="112">
        <v>98</v>
      </c>
      <c r="E9" s="15">
        <f t="shared" ref="E9:E37" si="2">D9*74426</f>
        <v>7293748</v>
      </c>
      <c r="F9" s="92">
        <v>59</v>
      </c>
      <c r="G9" s="17">
        <f t="shared" ref="G9:G37" si="3">F9*31440</f>
        <v>1854960</v>
      </c>
      <c r="H9" s="64">
        <v>12</v>
      </c>
      <c r="I9" s="64">
        <f t="shared" ref="I9:I37" si="4">H9*74426</f>
        <v>893112</v>
      </c>
      <c r="J9" s="64">
        <v>8</v>
      </c>
      <c r="K9" s="17">
        <f t="shared" ref="K9:K37" si="5">J9*31440</f>
        <v>251520</v>
      </c>
      <c r="L9" s="113">
        <v>53</v>
      </c>
      <c r="M9" s="15">
        <f t="shared" ref="M9:M37" si="6">L9*74426</f>
        <v>3944578</v>
      </c>
      <c r="N9" s="92">
        <v>42</v>
      </c>
      <c r="O9" s="17">
        <f t="shared" ref="O9:O37" si="7">N9*31440</f>
        <v>1320480</v>
      </c>
      <c r="P9" s="64">
        <v>2</v>
      </c>
      <c r="Q9" s="64">
        <f t="shared" ref="Q9:Q37" si="8">P9*74426</f>
        <v>148852</v>
      </c>
      <c r="R9" s="64">
        <v>1</v>
      </c>
      <c r="S9" s="64">
        <f t="shared" ref="S9:S37" si="9">R9*31440</f>
        <v>31440</v>
      </c>
      <c r="T9" s="112"/>
      <c r="U9" s="15">
        <f t="shared" ref="U9:U37" si="10">T9*74426</f>
        <v>0</v>
      </c>
      <c r="V9" s="51"/>
      <c r="W9" s="17">
        <f t="shared" ref="W9:W37" si="11">V9*31440</f>
        <v>0</v>
      </c>
      <c r="X9" s="64"/>
      <c r="Y9" s="64">
        <f t="shared" ref="Y9:Y37" si="12">X9*74426</f>
        <v>0</v>
      </c>
      <c r="Z9" s="64"/>
      <c r="AA9" s="17">
        <f t="shared" ref="AA9:AA37" si="13">Z9*31440</f>
        <v>0</v>
      </c>
      <c r="AB9" s="73">
        <v>4</v>
      </c>
      <c r="AC9" s="15">
        <f t="shared" ref="AC9:AC37" si="14">AB9*74426</f>
        <v>297704</v>
      </c>
      <c r="AD9" s="62">
        <v>4</v>
      </c>
      <c r="AE9" s="64">
        <f t="shared" ref="AE9:AE37" si="15">AD9*31440</f>
        <v>125760</v>
      </c>
      <c r="AF9" s="41"/>
      <c r="AG9" s="41">
        <f t="shared" ref="AG9:AG37" si="16">AF9*74426</f>
        <v>0</v>
      </c>
      <c r="AH9" s="41"/>
      <c r="AI9" s="41">
        <f t="shared" ref="AI9:AI37" si="17">AH9*31440</f>
        <v>0</v>
      </c>
      <c r="AJ9" s="69">
        <f t="shared" si="0"/>
        <v>11536030</v>
      </c>
      <c r="AK9" s="41">
        <f t="shared" si="1"/>
        <v>3301200</v>
      </c>
      <c r="AL9" s="41">
        <f t="shared" ref="AL9:AL37" si="18">SUM(AJ9/2+AK9)</f>
        <v>9069215</v>
      </c>
      <c r="AM9" s="17">
        <f t="shared" ref="AM9:AM37" si="19">SUM(AJ9/2+I9+K9+Q9+S9+Y9+AA9+AG9+AI9)</f>
        <v>7092939</v>
      </c>
    </row>
    <row r="10" spans="1:39" x14ac:dyDescent="0.2">
      <c r="A10" s="4" t="s">
        <v>554</v>
      </c>
      <c r="B10" s="1" t="s">
        <v>555</v>
      </c>
      <c r="C10" s="5" t="s">
        <v>556</v>
      </c>
      <c r="D10" s="112">
        <v>56</v>
      </c>
      <c r="E10" s="15">
        <f t="shared" si="2"/>
        <v>4167856</v>
      </c>
      <c r="F10" s="92">
        <v>30</v>
      </c>
      <c r="G10" s="17">
        <f t="shared" si="3"/>
        <v>943200</v>
      </c>
      <c r="H10" s="64">
        <v>4</v>
      </c>
      <c r="I10" s="64">
        <f t="shared" si="4"/>
        <v>297704</v>
      </c>
      <c r="J10" s="64">
        <v>3</v>
      </c>
      <c r="K10" s="17">
        <f t="shared" si="5"/>
        <v>94320</v>
      </c>
      <c r="L10" s="113">
        <v>13</v>
      </c>
      <c r="M10" s="15">
        <f t="shared" si="6"/>
        <v>967538</v>
      </c>
      <c r="N10" s="92">
        <v>5</v>
      </c>
      <c r="O10" s="17">
        <f t="shared" si="7"/>
        <v>157200</v>
      </c>
      <c r="P10" s="64">
        <v>1</v>
      </c>
      <c r="Q10" s="64">
        <f t="shared" si="8"/>
        <v>74426</v>
      </c>
      <c r="R10" s="64">
        <v>0</v>
      </c>
      <c r="S10" s="64">
        <f t="shared" si="9"/>
        <v>0</v>
      </c>
      <c r="T10" s="112"/>
      <c r="U10" s="15">
        <f t="shared" si="10"/>
        <v>0</v>
      </c>
      <c r="V10" s="51"/>
      <c r="W10" s="17">
        <f t="shared" si="11"/>
        <v>0</v>
      </c>
      <c r="X10" s="64"/>
      <c r="Y10" s="64">
        <f t="shared" si="12"/>
        <v>0</v>
      </c>
      <c r="Z10" s="64"/>
      <c r="AA10" s="17">
        <f t="shared" si="13"/>
        <v>0</v>
      </c>
      <c r="AB10" s="73">
        <v>13</v>
      </c>
      <c r="AC10" s="15">
        <f t="shared" si="14"/>
        <v>967538</v>
      </c>
      <c r="AD10" s="62">
        <v>13</v>
      </c>
      <c r="AE10" s="64">
        <f t="shared" si="15"/>
        <v>408720</v>
      </c>
      <c r="AF10" s="41"/>
      <c r="AG10" s="41">
        <f t="shared" si="16"/>
        <v>0</v>
      </c>
      <c r="AH10" s="41"/>
      <c r="AI10" s="41">
        <f t="shared" si="17"/>
        <v>0</v>
      </c>
      <c r="AJ10" s="69">
        <f t="shared" si="0"/>
        <v>6102932</v>
      </c>
      <c r="AK10" s="41">
        <f t="shared" si="1"/>
        <v>1509120</v>
      </c>
      <c r="AL10" s="41">
        <f t="shared" si="18"/>
        <v>4560586</v>
      </c>
      <c r="AM10" s="17">
        <f t="shared" si="19"/>
        <v>3517916</v>
      </c>
    </row>
    <row r="11" spans="1:39" x14ac:dyDescent="0.2">
      <c r="A11" s="4" t="s">
        <v>557</v>
      </c>
      <c r="B11" s="1" t="s">
        <v>558</v>
      </c>
      <c r="C11" s="5" t="s">
        <v>559</v>
      </c>
      <c r="D11" s="112">
        <v>134</v>
      </c>
      <c r="E11" s="15">
        <f t="shared" si="2"/>
        <v>9973084</v>
      </c>
      <c r="F11" s="92">
        <v>72</v>
      </c>
      <c r="G11" s="17">
        <f t="shared" si="3"/>
        <v>2263680</v>
      </c>
      <c r="H11" s="64"/>
      <c r="I11" s="64">
        <f t="shared" si="4"/>
        <v>0</v>
      </c>
      <c r="J11" s="64"/>
      <c r="K11" s="17">
        <f t="shared" si="5"/>
        <v>0</v>
      </c>
      <c r="L11" s="113">
        <v>62</v>
      </c>
      <c r="M11" s="15">
        <f t="shared" si="6"/>
        <v>4614412</v>
      </c>
      <c r="N11" s="92">
        <v>58</v>
      </c>
      <c r="O11" s="17">
        <f t="shared" si="7"/>
        <v>1823520</v>
      </c>
      <c r="P11" s="64">
        <v>1</v>
      </c>
      <c r="Q11" s="64">
        <f t="shared" si="8"/>
        <v>74426</v>
      </c>
      <c r="R11" s="64">
        <v>1</v>
      </c>
      <c r="S11" s="64">
        <f t="shared" si="9"/>
        <v>31440</v>
      </c>
      <c r="T11" s="112"/>
      <c r="U11" s="15">
        <f t="shared" si="10"/>
        <v>0</v>
      </c>
      <c r="V11" s="51"/>
      <c r="W11" s="17">
        <f t="shared" si="11"/>
        <v>0</v>
      </c>
      <c r="X11" s="64"/>
      <c r="Y11" s="64">
        <f t="shared" si="12"/>
        <v>0</v>
      </c>
      <c r="Z11" s="64"/>
      <c r="AA11" s="17">
        <f t="shared" si="13"/>
        <v>0</v>
      </c>
      <c r="AB11" s="73">
        <v>5</v>
      </c>
      <c r="AC11" s="15">
        <f t="shared" si="14"/>
        <v>372130</v>
      </c>
      <c r="AD11" s="62">
        <v>5</v>
      </c>
      <c r="AE11" s="64">
        <f t="shared" si="15"/>
        <v>157200</v>
      </c>
      <c r="AF11" s="41"/>
      <c r="AG11" s="41">
        <f t="shared" si="16"/>
        <v>0</v>
      </c>
      <c r="AH11" s="41"/>
      <c r="AI11" s="41">
        <f t="shared" si="17"/>
        <v>0</v>
      </c>
      <c r="AJ11" s="69">
        <f t="shared" si="0"/>
        <v>14959626</v>
      </c>
      <c r="AK11" s="41">
        <f t="shared" si="1"/>
        <v>4244400</v>
      </c>
      <c r="AL11" s="41">
        <f t="shared" si="18"/>
        <v>11724213</v>
      </c>
      <c r="AM11" s="17">
        <f t="shared" si="19"/>
        <v>7585679</v>
      </c>
    </row>
    <row r="12" spans="1:39" x14ac:dyDescent="0.2">
      <c r="A12" s="4" t="s">
        <v>560</v>
      </c>
      <c r="B12" s="1" t="s">
        <v>561</v>
      </c>
      <c r="C12" s="5" t="s">
        <v>562</v>
      </c>
      <c r="D12" s="112">
        <v>98</v>
      </c>
      <c r="E12" s="15">
        <f t="shared" si="2"/>
        <v>7293748</v>
      </c>
      <c r="F12" s="92">
        <v>42</v>
      </c>
      <c r="G12" s="17">
        <f t="shared" si="3"/>
        <v>1320480</v>
      </c>
      <c r="H12" s="64"/>
      <c r="I12" s="64">
        <f t="shared" si="4"/>
        <v>0</v>
      </c>
      <c r="J12" s="64"/>
      <c r="K12" s="17">
        <f t="shared" si="5"/>
        <v>0</v>
      </c>
      <c r="L12" s="113">
        <v>49</v>
      </c>
      <c r="M12" s="15">
        <f t="shared" si="6"/>
        <v>3646874</v>
      </c>
      <c r="N12" s="92">
        <v>38</v>
      </c>
      <c r="O12" s="17">
        <f t="shared" si="7"/>
        <v>1194720</v>
      </c>
      <c r="P12" s="64"/>
      <c r="Q12" s="64">
        <f t="shared" si="8"/>
        <v>0</v>
      </c>
      <c r="R12" s="64"/>
      <c r="S12" s="64">
        <f t="shared" si="9"/>
        <v>0</v>
      </c>
      <c r="T12" s="112"/>
      <c r="U12" s="15">
        <f t="shared" si="10"/>
        <v>0</v>
      </c>
      <c r="V12" s="51"/>
      <c r="W12" s="17">
        <f t="shared" si="11"/>
        <v>0</v>
      </c>
      <c r="X12" s="64"/>
      <c r="Y12" s="64">
        <f t="shared" si="12"/>
        <v>0</v>
      </c>
      <c r="Z12" s="64"/>
      <c r="AA12" s="17">
        <f t="shared" si="13"/>
        <v>0</v>
      </c>
      <c r="AB12" s="73"/>
      <c r="AC12" s="15">
        <f t="shared" si="14"/>
        <v>0</v>
      </c>
      <c r="AD12" s="62"/>
      <c r="AE12" s="64">
        <f t="shared" si="15"/>
        <v>0</v>
      </c>
      <c r="AF12" s="41"/>
      <c r="AG12" s="41">
        <f t="shared" si="16"/>
        <v>0</v>
      </c>
      <c r="AH12" s="41"/>
      <c r="AI12" s="41">
        <f t="shared" si="17"/>
        <v>0</v>
      </c>
      <c r="AJ12" s="69">
        <f t="shared" si="0"/>
        <v>10940622</v>
      </c>
      <c r="AK12" s="41">
        <f t="shared" si="1"/>
        <v>2515200</v>
      </c>
      <c r="AL12" s="41">
        <f t="shared" si="18"/>
        <v>7985511</v>
      </c>
      <c r="AM12" s="17">
        <f t="shared" si="19"/>
        <v>5470311</v>
      </c>
    </row>
    <row r="13" spans="1:39" s="38" customFormat="1" x14ac:dyDescent="0.2">
      <c r="A13" s="4" t="s">
        <v>563</v>
      </c>
      <c r="B13" s="1" t="s">
        <v>564</v>
      </c>
      <c r="C13" s="5" t="s">
        <v>565</v>
      </c>
      <c r="D13" s="112">
        <v>104</v>
      </c>
      <c r="E13" s="15">
        <f t="shared" si="2"/>
        <v>7740304</v>
      </c>
      <c r="F13" s="92">
        <v>53</v>
      </c>
      <c r="G13" s="17">
        <f t="shared" si="3"/>
        <v>1666320</v>
      </c>
      <c r="H13" s="64">
        <v>1</v>
      </c>
      <c r="I13" s="64">
        <f t="shared" si="4"/>
        <v>74426</v>
      </c>
      <c r="J13" s="64">
        <v>1</v>
      </c>
      <c r="K13" s="17">
        <f t="shared" si="5"/>
        <v>31440</v>
      </c>
      <c r="L13" s="113">
        <v>88</v>
      </c>
      <c r="M13" s="15">
        <f t="shared" si="6"/>
        <v>6549488</v>
      </c>
      <c r="N13" s="92">
        <v>59</v>
      </c>
      <c r="O13" s="17">
        <f t="shared" si="7"/>
        <v>1854960</v>
      </c>
      <c r="P13" s="64">
        <v>1</v>
      </c>
      <c r="Q13" s="64">
        <f t="shared" si="8"/>
        <v>74426</v>
      </c>
      <c r="R13" s="64">
        <v>0</v>
      </c>
      <c r="S13" s="64">
        <f t="shared" si="9"/>
        <v>0</v>
      </c>
      <c r="T13" s="112"/>
      <c r="U13" s="15">
        <f t="shared" si="10"/>
        <v>0</v>
      </c>
      <c r="V13" s="51"/>
      <c r="W13" s="17">
        <f t="shared" si="11"/>
        <v>0</v>
      </c>
      <c r="X13" s="64"/>
      <c r="Y13" s="64">
        <f t="shared" si="12"/>
        <v>0</v>
      </c>
      <c r="Z13" s="64"/>
      <c r="AA13" s="17">
        <f t="shared" si="13"/>
        <v>0</v>
      </c>
      <c r="AB13" s="113">
        <v>21</v>
      </c>
      <c r="AC13" s="15">
        <f t="shared" si="14"/>
        <v>1562946</v>
      </c>
      <c r="AD13" s="92">
        <v>20</v>
      </c>
      <c r="AE13" s="64">
        <f t="shared" si="15"/>
        <v>628800</v>
      </c>
      <c r="AF13" s="41">
        <v>1</v>
      </c>
      <c r="AG13" s="41">
        <f t="shared" si="16"/>
        <v>74426</v>
      </c>
      <c r="AH13" s="41">
        <v>1</v>
      </c>
      <c r="AI13" s="41">
        <f t="shared" si="17"/>
        <v>31440</v>
      </c>
      <c r="AJ13" s="69">
        <f t="shared" si="0"/>
        <v>15852738</v>
      </c>
      <c r="AK13" s="41">
        <f t="shared" si="1"/>
        <v>4150080</v>
      </c>
      <c r="AL13" s="41">
        <f t="shared" si="18"/>
        <v>12076449</v>
      </c>
      <c r="AM13" s="17">
        <f t="shared" si="19"/>
        <v>8212527</v>
      </c>
    </row>
    <row r="14" spans="1:39" s="38" customFormat="1" x14ac:dyDescent="0.2">
      <c r="A14" s="4" t="s">
        <v>566</v>
      </c>
      <c r="B14" s="1" t="s">
        <v>567</v>
      </c>
      <c r="C14" s="5" t="s">
        <v>568</v>
      </c>
      <c r="D14" s="112">
        <v>84</v>
      </c>
      <c r="E14" s="15">
        <f t="shared" si="2"/>
        <v>6251784</v>
      </c>
      <c r="F14" s="92">
        <v>40</v>
      </c>
      <c r="G14" s="17">
        <f t="shared" si="3"/>
        <v>1257600</v>
      </c>
      <c r="H14" s="64"/>
      <c r="I14" s="64">
        <f t="shared" si="4"/>
        <v>0</v>
      </c>
      <c r="J14" s="64"/>
      <c r="K14" s="17">
        <f t="shared" si="5"/>
        <v>0</v>
      </c>
      <c r="L14" s="113">
        <v>64</v>
      </c>
      <c r="M14" s="15">
        <f t="shared" si="6"/>
        <v>4763264</v>
      </c>
      <c r="N14" s="92">
        <v>47</v>
      </c>
      <c r="O14" s="17">
        <f t="shared" si="7"/>
        <v>1477680</v>
      </c>
      <c r="P14" s="64">
        <v>2</v>
      </c>
      <c r="Q14" s="64">
        <f t="shared" si="8"/>
        <v>148852</v>
      </c>
      <c r="R14" s="64">
        <v>2</v>
      </c>
      <c r="S14" s="64">
        <f t="shared" si="9"/>
        <v>62880</v>
      </c>
      <c r="T14" s="112"/>
      <c r="U14" s="15">
        <f t="shared" si="10"/>
        <v>0</v>
      </c>
      <c r="V14" s="51"/>
      <c r="W14" s="17">
        <f t="shared" si="11"/>
        <v>0</v>
      </c>
      <c r="X14" s="64"/>
      <c r="Y14" s="64">
        <f t="shared" si="12"/>
        <v>0</v>
      </c>
      <c r="Z14" s="64"/>
      <c r="AA14" s="17">
        <f t="shared" si="13"/>
        <v>0</v>
      </c>
      <c r="AB14" s="113">
        <v>6</v>
      </c>
      <c r="AC14" s="15">
        <f t="shared" si="14"/>
        <v>446556</v>
      </c>
      <c r="AD14" s="92">
        <v>3</v>
      </c>
      <c r="AE14" s="64">
        <f t="shared" si="15"/>
        <v>94320</v>
      </c>
      <c r="AF14" s="41"/>
      <c r="AG14" s="41">
        <f t="shared" si="16"/>
        <v>0</v>
      </c>
      <c r="AH14" s="41"/>
      <c r="AI14" s="41">
        <f t="shared" si="17"/>
        <v>0</v>
      </c>
      <c r="AJ14" s="69">
        <f t="shared" si="0"/>
        <v>11461604</v>
      </c>
      <c r="AK14" s="41">
        <f t="shared" si="1"/>
        <v>2829600</v>
      </c>
      <c r="AL14" s="41">
        <f t="shared" si="18"/>
        <v>8560402</v>
      </c>
      <c r="AM14" s="17">
        <f t="shared" si="19"/>
        <v>5942534</v>
      </c>
    </row>
    <row r="15" spans="1:39" s="38" customFormat="1" x14ac:dyDescent="0.2">
      <c r="A15" s="4" t="s">
        <v>549</v>
      </c>
      <c r="B15" s="1" t="s">
        <v>512</v>
      </c>
      <c r="C15" s="5" t="s">
        <v>569</v>
      </c>
      <c r="D15" s="112">
        <v>1650</v>
      </c>
      <c r="E15" s="15">
        <f t="shared" si="2"/>
        <v>122802900</v>
      </c>
      <c r="F15" s="92">
        <v>1055</v>
      </c>
      <c r="G15" s="17">
        <f t="shared" si="3"/>
        <v>33169200</v>
      </c>
      <c r="H15" s="64"/>
      <c r="I15" s="64">
        <f t="shared" si="4"/>
        <v>0</v>
      </c>
      <c r="J15" s="64"/>
      <c r="K15" s="17">
        <f t="shared" si="5"/>
        <v>0</v>
      </c>
      <c r="L15" s="113">
        <v>450</v>
      </c>
      <c r="M15" s="15">
        <f t="shared" si="6"/>
        <v>33491700</v>
      </c>
      <c r="N15" s="92">
        <v>240</v>
      </c>
      <c r="O15" s="17">
        <f t="shared" si="7"/>
        <v>7545600</v>
      </c>
      <c r="P15" s="64"/>
      <c r="Q15" s="64">
        <f t="shared" si="8"/>
        <v>0</v>
      </c>
      <c r="R15" s="64"/>
      <c r="S15" s="64">
        <f t="shared" si="9"/>
        <v>0</v>
      </c>
      <c r="T15" s="112">
        <v>8</v>
      </c>
      <c r="U15" s="15">
        <f t="shared" si="10"/>
        <v>595408</v>
      </c>
      <c r="V15" s="51">
        <v>8</v>
      </c>
      <c r="W15" s="17">
        <f t="shared" si="11"/>
        <v>251520</v>
      </c>
      <c r="X15" s="64"/>
      <c r="Y15" s="64">
        <f t="shared" si="12"/>
        <v>0</v>
      </c>
      <c r="Z15" s="64"/>
      <c r="AA15" s="17">
        <f t="shared" si="13"/>
        <v>0</v>
      </c>
      <c r="AB15" s="113">
        <v>280</v>
      </c>
      <c r="AC15" s="15">
        <f t="shared" si="14"/>
        <v>20839280</v>
      </c>
      <c r="AD15" s="92">
        <v>210</v>
      </c>
      <c r="AE15" s="64">
        <f t="shared" si="15"/>
        <v>6602400</v>
      </c>
      <c r="AF15" s="41"/>
      <c r="AG15" s="41">
        <f t="shared" si="16"/>
        <v>0</v>
      </c>
      <c r="AH15" s="41"/>
      <c r="AI15" s="41">
        <f t="shared" si="17"/>
        <v>0</v>
      </c>
      <c r="AJ15" s="69">
        <f t="shared" si="0"/>
        <v>177729288</v>
      </c>
      <c r="AK15" s="41">
        <f t="shared" si="1"/>
        <v>47568720</v>
      </c>
      <c r="AL15" s="41">
        <f t="shared" si="18"/>
        <v>136433364</v>
      </c>
      <c r="AM15" s="17">
        <f t="shared" si="19"/>
        <v>88864644</v>
      </c>
    </row>
    <row r="16" spans="1:39" s="38" customFormat="1" x14ac:dyDescent="0.2">
      <c r="A16" s="4" t="s">
        <v>555</v>
      </c>
      <c r="B16" s="1" t="s">
        <v>518</v>
      </c>
      <c r="C16" s="5" t="s">
        <v>570</v>
      </c>
      <c r="D16" s="112">
        <v>46</v>
      </c>
      <c r="E16" s="15">
        <f t="shared" si="2"/>
        <v>3423596</v>
      </c>
      <c r="F16" s="92">
        <v>12</v>
      </c>
      <c r="G16" s="17">
        <f t="shared" si="3"/>
        <v>377280</v>
      </c>
      <c r="H16" s="64">
        <v>0</v>
      </c>
      <c r="I16" s="64">
        <f t="shared" si="4"/>
        <v>0</v>
      </c>
      <c r="J16" s="64">
        <v>2</v>
      </c>
      <c r="K16" s="17">
        <f t="shared" si="5"/>
        <v>62880</v>
      </c>
      <c r="L16" s="113">
        <v>24</v>
      </c>
      <c r="M16" s="15">
        <f t="shared" si="6"/>
        <v>1786224</v>
      </c>
      <c r="N16" s="92">
        <v>13</v>
      </c>
      <c r="O16" s="17">
        <f t="shared" si="7"/>
        <v>408720</v>
      </c>
      <c r="P16" s="64"/>
      <c r="Q16" s="64">
        <f t="shared" si="8"/>
        <v>0</v>
      </c>
      <c r="R16" s="64"/>
      <c r="S16" s="64">
        <f t="shared" si="9"/>
        <v>0</v>
      </c>
      <c r="T16" s="112"/>
      <c r="U16" s="15">
        <f t="shared" si="10"/>
        <v>0</v>
      </c>
      <c r="V16" s="51"/>
      <c r="W16" s="17">
        <f t="shared" si="11"/>
        <v>0</v>
      </c>
      <c r="X16" s="64"/>
      <c r="Y16" s="64">
        <f t="shared" si="12"/>
        <v>0</v>
      </c>
      <c r="Z16" s="64"/>
      <c r="AA16" s="17">
        <f t="shared" si="13"/>
        <v>0</v>
      </c>
      <c r="AB16" s="113">
        <v>8</v>
      </c>
      <c r="AC16" s="15">
        <f t="shared" si="14"/>
        <v>595408</v>
      </c>
      <c r="AD16" s="92">
        <v>7</v>
      </c>
      <c r="AE16" s="64">
        <f t="shared" si="15"/>
        <v>220080</v>
      </c>
      <c r="AF16" s="41"/>
      <c r="AG16" s="41">
        <f t="shared" si="16"/>
        <v>0</v>
      </c>
      <c r="AH16" s="41"/>
      <c r="AI16" s="41">
        <f t="shared" si="17"/>
        <v>0</v>
      </c>
      <c r="AJ16" s="69">
        <f t="shared" si="0"/>
        <v>5805228</v>
      </c>
      <c r="AK16" s="41">
        <f t="shared" si="1"/>
        <v>1006080</v>
      </c>
      <c r="AL16" s="41">
        <f t="shared" si="18"/>
        <v>3908694</v>
      </c>
      <c r="AM16" s="17">
        <f t="shared" si="19"/>
        <v>2965494</v>
      </c>
    </row>
    <row r="17" spans="1:39" s="38" customFormat="1" x14ac:dyDescent="0.2">
      <c r="A17" s="4" t="s">
        <v>564</v>
      </c>
      <c r="B17" s="1" t="s">
        <v>536</v>
      </c>
      <c r="C17" s="5" t="s">
        <v>571</v>
      </c>
      <c r="D17" s="112"/>
      <c r="E17" s="15">
        <f t="shared" si="2"/>
        <v>0</v>
      </c>
      <c r="F17" s="92"/>
      <c r="G17" s="17">
        <f t="shared" si="3"/>
        <v>0</v>
      </c>
      <c r="H17" s="64"/>
      <c r="I17" s="64">
        <f t="shared" si="4"/>
        <v>0</v>
      </c>
      <c r="J17" s="64"/>
      <c r="K17" s="17">
        <f t="shared" si="5"/>
        <v>0</v>
      </c>
      <c r="L17" s="113">
        <v>95</v>
      </c>
      <c r="M17" s="15">
        <f t="shared" si="6"/>
        <v>7070470</v>
      </c>
      <c r="N17" s="92">
        <v>48</v>
      </c>
      <c r="O17" s="17">
        <f t="shared" si="7"/>
        <v>1509120</v>
      </c>
      <c r="P17" s="64"/>
      <c r="Q17" s="64">
        <f t="shared" si="8"/>
        <v>0</v>
      </c>
      <c r="R17" s="64"/>
      <c r="S17" s="64">
        <f t="shared" si="9"/>
        <v>0</v>
      </c>
      <c r="T17" s="112"/>
      <c r="U17" s="15">
        <f t="shared" si="10"/>
        <v>0</v>
      </c>
      <c r="V17" s="51"/>
      <c r="W17" s="17">
        <f t="shared" si="11"/>
        <v>0</v>
      </c>
      <c r="X17" s="64"/>
      <c r="Y17" s="64">
        <f t="shared" si="12"/>
        <v>0</v>
      </c>
      <c r="Z17" s="64"/>
      <c r="AA17" s="17">
        <f t="shared" si="13"/>
        <v>0</v>
      </c>
      <c r="AB17" s="113"/>
      <c r="AC17" s="15">
        <f t="shared" si="14"/>
        <v>0</v>
      </c>
      <c r="AD17" s="92"/>
      <c r="AE17" s="64">
        <f t="shared" si="15"/>
        <v>0</v>
      </c>
      <c r="AF17" s="41"/>
      <c r="AG17" s="41">
        <f t="shared" si="16"/>
        <v>0</v>
      </c>
      <c r="AH17" s="41"/>
      <c r="AI17" s="41">
        <f t="shared" si="17"/>
        <v>0</v>
      </c>
      <c r="AJ17" s="69">
        <f t="shared" si="0"/>
        <v>7070470</v>
      </c>
      <c r="AK17" s="41">
        <f t="shared" si="1"/>
        <v>1509120</v>
      </c>
      <c r="AL17" s="41">
        <f t="shared" si="18"/>
        <v>5044355</v>
      </c>
      <c r="AM17" s="17">
        <f t="shared" si="19"/>
        <v>3535235</v>
      </c>
    </row>
    <row r="18" spans="1:39" s="38" customFormat="1" x14ac:dyDescent="0.2">
      <c r="A18" s="4" t="s">
        <v>558</v>
      </c>
      <c r="B18" s="1" t="s">
        <v>521</v>
      </c>
      <c r="C18" s="5" t="s">
        <v>572</v>
      </c>
      <c r="D18" s="112"/>
      <c r="E18" s="15">
        <f t="shared" si="2"/>
        <v>0</v>
      </c>
      <c r="F18" s="92"/>
      <c r="G18" s="17">
        <f t="shared" si="3"/>
        <v>0</v>
      </c>
      <c r="H18" s="64"/>
      <c r="I18" s="64">
        <f t="shared" si="4"/>
        <v>0</v>
      </c>
      <c r="J18" s="64"/>
      <c r="K18" s="17">
        <f t="shared" si="5"/>
        <v>0</v>
      </c>
      <c r="L18" s="113">
        <v>40</v>
      </c>
      <c r="M18" s="15">
        <f t="shared" si="6"/>
        <v>2977040</v>
      </c>
      <c r="N18" s="92">
        <v>32</v>
      </c>
      <c r="O18" s="17">
        <f t="shared" si="7"/>
        <v>1006080</v>
      </c>
      <c r="P18" s="64"/>
      <c r="Q18" s="64">
        <f t="shared" si="8"/>
        <v>0</v>
      </c>
      <c r="R18" s="64"/>
      <c r="S18" s="64">
        <f t="shared" si="9"/>
        <v>0</v>
      </c>
      <c r="T18" s="112"/>
      <c r="U18" s="15">
        <f t="shared" si="10"/>
        <v>0</v>
      </c>
      <c r="V18" s="51"/>
      <c r="W18" s="17">
        <f t="shared" si="11"/>
        <v>0</v>
      </c>
      <c r="X18" s="64"/>
      <c r="Y18" s="64">
        <f t="shared" si="12"/>
        <v>0</v>
      </c>
      <c r="Z18" s="64"/>
      <c r="AA18" s="17">
        <f t="shared" si="13"/>
        <v>0</v>
      </c>
      <c r="AB18" s="113"/>
      <c r="AC18" s="15">
        <f t="shared" si="14"/>
        <v>0</v>
      </c>
      <c r="AD18" s="92"/>
      <c r="AE18" s="64">
        <f t="shared" si="15"/>
        <v>0</v>
      </c>
      <c r="AF18" s="41"/>
      <c r="AG18" s="41">
        <f t="shared" si="16"/>
        <v>0</v>
      </c>
      <c r="AH18" s="41"/>
      <c r="AI18" s="41">
        <f t="shared" si="17"/>
        <v>0</v>
      </c>
      <c r="AJ18" s="69">
        <f t="shared" si="0"/>
        <v>2977040</v>
      </c>
      <c r="AK18" s="41">
        <f t="shared" si="1"/>
        <v>1006080</v>
      </c>
      <c r="AL18" s="41">
        <f t="shared" si="18"/>
        <v>2494600</v>
      </c>
      <c r="AM18" s="17">
        <f t="shared" si="19"/>
        <v>1488520</v>
      </c>
    </row>
    <row r="19" spans="1:39" s="38" customFormat="1" x14ac:dyDescent="0.2">
      <c r="A19" s="4" t="s">
        <v>561</v>
      </c>
      <c r="B19" s="1" t="s">
        <v>524</v>
      </c>
      <c r="C19" s="5" t="s">
        <v>573</v>
      </c>
      <c r="D19" s="112"/>
      <c r="E19" s="15">
        <f t="shared" si="2"/>
        <v>0</v>
      </c>
      <c r="F19" s="92"/>
      <c r="G19" s="17">
        <f t="shared" si="3"/>
        <v>0</v>
      </c>
      <c r="H19" s="64"/>
      <c r="I19" s="64">
        <f t="shared" si="4"/>
        <v>0</v>
      </c>
      <c r="J19" s="64"/>
      <c r="K19" s="17">
        <f t="shared" si="5"/>
        <v>0</v>
      </c>
      <c r="L19" s="113">
        <v>60</v>
      </c>
      <c r="M19" s="15">
        <f t="shared" si="6"/>
        <v>4465560</v>
      </c>
      <c r="N19" s="92">
        <v>43</v>
      </c>
      <c r="O19" s="17">
        <f t="shared" si="7"/>
        <v>1351920</v>
      </c>
      <c r="P19" s="64"/>
      <c r="Q19" s="64">
        <f t="shared" si="8"/>
        <v>0</v>
      </c>
      <c r="R19" s="64"/>
      <c r="S19" s="64">
        <f t="shared" si="9"/>
        <v>0</v>
      </c>
      <c r="T19" s="112"/>
      <c r="U19" s="15">
        <f t="shared" si="10"/>
        <v>0</v>
      </c>
      <c r="V19" s="51"/>
      <c r="W19" s="17">
        <f t="shared" si="11"/>
        <v>0</v>
      </c>
      <c r="X19" s="64"/>
      <c r="Y19" s="64">
        <f t="shared" si="12"/>
        <v>0</v>
      </c>
      <c r="Z19" s="64"/>
      <c r="AA19" s="17">
        <f t="shared" si="13"/>
        <v>0</v>
      </c>
      <c r="AB19" s="113"/>
      <c r="AC19" s="15">
        <f t="shared" si="14"/>
        <v>0</v>
      </c>
      <c r="AD19" s="92"/>
      <c r="AE19" s="64">
        <f t="shared" si="15"/>
        <v>0</v>
      </c>
      <c r="AF19" s="41"/>
      <c r="AG19" s="41">
        <f t="shared" si="16"/>
        <v>0</v>
      </c>
      <c r="AH19" s="41"/>
      <c r="AI19" s="41">
        <f t="shared" si="17"/>
        <v>0</v>
      </c>
      <c r="AJ19" s="69">
        <f t="shared" si="0"/>
        <v>4465560</v>
      </c>
      <c r="AK19" s="41">
        <f t="shared" si="1"/>
        <v>1351920</v>
      </c>
      <c r="AL19" s="41">
        <f t="shared" si="18"/>
        <v>3584700</v>
      </c>
      <c r="AM19" s="17">
        <f t="shared" si="19"/>
        <v>2232780</v>
      </c>
    </row>
    <row r="20" spans="1:39" s="38" customFormat="1" x14ac:dyDescent="0.2">
      <c r="A20" s="4" t="s">
        <v>567</v>
      </c>
      <c r="B20" s="1" t="s">
        <v>530</v>
      </c>
      <c r="C20" s="5" t="s">
        <v>574</v>
      </c>
      <c r="D20" s="112"/>
      <c r="E20" s="15">
        <f t="shared" si="2"/>
        <v>0</v>
      </c>
      <c r="F20" s="92"/>
      <c r="G20" s="17">
        <f t="shared" si="3"/>
        <v>0</v>
      </c>
      <c r="H20" s="64"/>
      <c r="I20" s="64">
        <f t="shared" si="4"/>
        <v>0</v>
      </c>
      <c r="J20" s="64"/>
      <c r="K20" s="17">
        <f t="shared" si="5"/>
        <v>0</v>
      </c>
      <c r="L20" s="113">
        <v>52</v>
      </c>
      <c r="M20" s="15">
        <f t="shared" si="6"/>
        <v>3870152</v>
      </c>
      <c r="N20" s="92">
        <v>25</v>
      </c>
      <c r="O20" s="17">
        <f t="shared" si="7"/>
        <v>786000</v>
      </c>
      <c r="P20" s="64"/>
      <c r="Q20" s="64">
        <f t="shared" si="8"/>
        <v>0</v>
      </c>
      <c r="R20" s="64"/>
      <c r="S20" s="64">
        <f t="shared" si="9"/>
        <v>0</v>
      </c>
      <c r="T20" s="112"/>
      <c r="U20" s="15">
        <f t="shared" si="10"/>
        <v>0</v>
      </c>
      <c r="V20" s="51"/>
      <c r="W20" s="17">
        <f t="shared" si="11"/>
        <v>0</v>
      </c>
      <c r="X20" s="64"/>
      <c r="Y20" s="64">
        <f t="shared" si="12"/>
        <v>0</v>
      </c>
      <c r="Z20" s="64"/>
      <c r="AA20" s="17">
        <f t="shared" si="13"/>
        <v>0</v>
      </c>
      <c r="AB20" s="113"/>
      <c r="AC20" s="15">
        <f t="shared" si="14"/>
        <v>0</v>
      </c>
      <c r="AD20" s="92"/>
      <c r="AE20" s="64">
        <f t="shared" si="15"/>
        <v>0</v>
      </c>
      <c r="AF20" s="41"/>
      <c r="AG20" s="41">
        <f t="shared" si="16"/>
        <v>0</v>
      </c>
      <c r="AH20" s="41"/>
      <c r="AI20" s="41">
        <f t="shared" si="17"/>
        <v>0</v>
      </c>
      <c r="AJ20" s="69">
        <f t="shared" si="0"/>
        <v>3870152</v>
      </c>
      <c r="AK20" s="41">
        <f t="shared" si="1"/>
        <v>786000</v>
      </c>
      <c r="AL20" s="41">
        <f t="shared" si="18"/>
        <v>2721076</v>
      </c>
      <c r="AM20" s="17">
        <f t="shared" si="19"/>
        <v>1935076</v>
      </c>
    </row>
    <row r="21" spans="1:39" s="38" customFormat="1" x14ac:dyDescent="0.2">
      <c r="A21" s="4" t="s">
        <v>552</v>
      </c>
      <c r="B21" s="1" t="s">
        <v>533</v>
      </c>
      <c r="C21" s="5" t="s">
        <v>575</v>
      </c>
      <c r="D21" s="112">
        <v>133</v>
      </c>
      <c r="E21" s="15">
        <f t="shared" si="2"/>
        <v>9898658</v>
      </c>
      <c r="F21" s="92">
        <v>101</v>
      </c>
      <c r="G21" s="17">
        <f t="shared" si="3"/>
        <v>3175440</v>
      </c>
      <c r="H21" s="64"/>
      <c r="I21" s="64">
        <f t="shared" si="4"/>
        <v>0</v>
      </c>
      <c r="J21" s="64"/>
      <c r="K21" s="17">
        <f t="shared" si="5"/>
        <v>0</v>
      </c>
      <c r="L21" s="113">
        <v>32</v>
      </c>
      <c r="M21" s="15">
        <f t="shared" si="6"/>
        <v>2381632</v>
      </c>
      <c r="N21" s="92">
        <v>24</v>
      </c>
      <c r="O21" s="17">
        <f t="shared" si="7"/>
        <v>754560</v>
      </c>
      <c r="P21" s="64">
        <v>2</v>
      </c>
      <c r="Q21" s="64">
        <f t="shared" si="8"/>
        <v>148852</v>
      </c>
      <c r="R21" s="64">
        <v>2</v>
      </c>
      <c r="S21" s="64">
        <f t="shared" si="9"/>
        <v>62880</v>
      </c>
      <c r="T21" s="112"/>
      <c r="U21" s="15">
        <f t="shared" si="10"/>
        <v>0</v>
      </c>
      <c r="V21" s="51"/>
      <c r="W21" s="17">
        <f t="shared" si="11"/>
        <v>0</v>
      </c>
      <c r="X21" s="64"/>
      <c r="Y21" s="64">
        <f t="shared" si="12"/>
        <v>0</v>
      </c>
      <c r="Z21" s="64"/>
      <c r="AA21" s="17">
        <f t="shared" si="13"/>
        <v>0</v>
      </c>
      <c r="AB21" s="113">
        <v>9</v>
      </c>
      <c r="AC21" s="15">
        <f t="shared" si="14"/>
        <v>669834</v>
      </c>
      <c r="AD21" s="92">
        <v>7</v>
      </c>
      <c r="AE21" s="64">
        <f t="shared" si="15"/>
        <v>220080</v>
      </c>
      <c r="AF21" s="41"/>
      <c r="AG21" s="41">
        <f t="shared" si="16"/>
        <v>0</v>
      </c>
      <c r="AH21" s="41"/>
      <c r="AI21" s="41">
        <f t="shared" si="17"/>
        <v>0</v>
      </c>
      <c r="AJ21" s="69">
        <f t="shared" si="0"/>
        <v>12950124</v>
      </c>
      <c r="AK21" s="41">
        <f t="shared" si="1"/>
        <v>4150080</v>
      </c>
      <c r="AL21" s="41">
        <f t="shared" si="18"/>
        <v>10625142</v>
      </c>
      <c r="AM21" s="17">
        <f t="shared" si="19"/>
        <v>6686794</v>
      </c>
    </row>
    <row r="22" spans="1:39" s="38" customFormat="1" x14ac:dyDescent="0.2">
      <c r="A22" s="4" t="s">
        <v>576</v>
      </c>
      <c r="B22" s="1" t="s">
        <v>527</v>
      </c>
      <c r="C22" s="5" t="s">
        <v>577</v>
      </c>
      <c r="D22" s="112"/>
      <c r="E22" s="15">
        <f t="shared" si="2"/>
        <v>0</v>
      </c>
      <c r="F22" s="92"/>
      <c r="G22" s="17">
        <f t="shared" si="3"/>
        <v>0</v>
      </c>
      <c r="H22" s="64"/>
      <c r="I22" s="64">
        <f t="shared" si="4"/>
        <v>0</v>
      </c>
      <c r="J22" s="64"/>
      <c r="K22" s="17">
        <f t="shared" si="5"/>
        <v>0</v>
      </c>
      <c r="L22" s="113">
        <v>101</v>
      </c>
      <c r="M22" s="15">
        <f t="shared" si="6"/>
        <v>7517026</v>
      </c>
      <c r="N22" s="92">
        <v>74</v>
      </c>
      <c r="O22" s="17">
        <f t="shared" si="7"/>
        <v>2326560</v>
      </c>
      <c r="P22" s="64">
        <v>1</v>
      </c>
      <c r="Q22" s="64">
        <f t="shared" si="8"/>
        <v>74426</v>
      </c>
      <c r="R22" s="64">
        <v>1</v>
      </c>
      <c r="S22" s="64">
        <f t="shared" si="9"/>
        <v>31440</v>
      </c>
      <c r="T22" s="112"/>
      <c r="U22" s="15">
        <f t="shared" si="10"/>
        <v>0</v>
      </c>
      <c r="V22" s="51"/>
      <c r="W22" s="17">
        <f t="shared" si="11"/>
        <v>0</v>
      </c>
      <c r="X22" s="64"/>
      <c r="Y22" s="64">
        <f t="shared" si="12"/>
        <v>0</v>
      </c>
      <c r="Z22" s="64"/>
      <c r="AA22" s="17">
        <f t="shared" si="13"/>
        <v>0</v>
      </c>
      <c r="AB22" s="113"/>
      <c r="AC22" s="15">
        <f t="shared" si="14"/>
        <v>0</v>
      </c>
      <c r="AD22" s="92"/>
      <c r="AE22" s="64">
        <f t="shared" si="15"/>
        <v>0</v>
      </c>
      <c r="AF22" s="41"/>
      <c r="AG22" s="41">
        <f t="shared" si="16"/>
        <v>0</v>
      </c>
      <c r="AH22" s="41"/>
      <c r="AI22" s="41">
        <f t="shared" si="17"/>
        <v>0</v>
      </c>
      <c r="AJ22" s="69">
        <f t="shared" si="0"/>
        <v>7517026</v>
      </c>
      <c r="AK22" s="41">
        <f t="shared" si="1"/>
        <v>2326560</v>
      </c>
      <c r="AL22" s="41">
        <f t="shared" si="18"/>
        <v>6085073</v>
      </c>
      <c r="AM22" s="17">
        <f t="shared" si="19"/>
        <v>3864379</v>
      </c>
    </row>
    <row r="23" spans="1:39" s="38" customFormat="1" x14ac:dyDescent="0.2">
      <c r="A23" s="4" t="s">
        <v>578</v>
      </c>
      <c r="B23" s="1" t="s">
        <v>515</v>
      </c>
      <c r="C23" s="5" t="s">
        <v>579</v>
      </c>
      <c r="D23" s="112">
        <v>461</v>
      </c>
      <c r="E23" s="15">
        <f t="shared" si="2"/>
        <v>34310386</v>
      </c>
      <c r="F23" s="92">
        <v>225</v>
      </c>
      <c r="G23" s="17">
        <f t="shared" si="3"/>
        <v>7074000</v>
      </c>
      <c r="H23" s="64"/>
      <c r="I23" s="64">
        <f t="shared" si="4"/>
        <v>0</v>
      </c>
      <c r="J23" s="64"/>
      <c r="K23" s="17">
        <f t="shared" si="5"/>
        <v>0</v>
      </c>
      <c r="L23" s="113">
        <v>104</v>
      </c>
      <c r="M23" s="15">
        <f t="shared" si="6"/>
        <v>7740304</v>
      </c>
      <c r="N23" s="92">
        <v>68</v>
      </c>
      <c r="O23" s="17">
        <f t="shared" si="7"/>
        <v>2137920</v>
      </c>
      <c r="P23" s="64">
        <v>5</v>
      </c>
      <c r="Q23" s="64">
        <f t="shared" si="8"/>
        <v>372130</v>
      </c>
      <c r="R23" s="64">
        <v>2</v>
      </c>
      <c r="S23" s="64">
        <f t="shared" si="9"/>
        <v>62880</v>
      </c>
      <c r="T23" s="112"/>
      <c r="U23" s="15">
        <f t="shared" si="10"/>
        <v>0</v>
      </c>
      <c r="V23" s="51"/>
      <c r="W23" s="17">
        <f t="shared" si="11"/>
        <v>0</v>
      </c>
      <c r="X23" s="64"/>
      <c r="Y23" s="64">
        <f t="shared" si="12"/>
        <v>0</v>
      </c>
      <c r="Z23" s="64"/>
      <c r="AA23" s="17">
        <f t="shared" si="13"/>
        <v>0</v>
      </c>
      <c r="AB23" s="113">
        <v>28</v>
      </c>
      <c r="AC23" s="15">
        <f t="shared" si="14"/>
        <v>2083928</v>
      </c>
      <c r="AD23" s="92">
        <v>26</v>
      </c>
      <c r="AE23" s="64">
        <f t="shared" si="15"/>
        <v>817440</v>
      </c>
      <c r="AF23" s="41"/>
      <c r="AG23" s="41">
        <f t="shared" si="16"/>
        <v>0</v>
      </c>
      <c r="AH23" s="41"/>
      <c r="AI23" s="41">
        <f t="shared" si="17"/>
        <v>0</v>
      </c>
      <c r="AJ23" s="69">
        <f t="shared" si="0"/>
        <v>44134618</v>
      </c>
      <c r="AK23" s="41">
        <f t="shared" si="1"/>
        <v>10029360</v>
      </c>
      <c r="AL23" s="41">
        <f t="shared" si="18"/>
        <v>32096669</v>
      </c>
      <c r="AM23" s="17">
        <f t="shared" si="19"/>
        <v>22502319</v>
      </c>
    </row>
    <row r="24" spans="1:39" s="38" customFormat="1" x14ac:dyDescent="0.2">
      <c r="A24" s="4" t="s">
        <v>580</v>
      </c>
      <c r="B24" s="1" t="s">
        <v>548</v>
      </c>
      <c r="C24" s="5" t="s">
        <v>581</v>
      </c>
      <c r="D24" s="112">
        <v>438</v>
      </c>
      <c r="E24" s="15">
        <f t="shared" si="2"/>
        <v>32598588</v>
      </c>
      <c r="F24" s="92">
        <v>118</v>
      </c>
      <c r="G24" s="17">
        <f t="shared" si="3"/>
        <v>3709920</v>
      </c>
      <c r="H24" s="64">
        <v>8</v>
      </c>
      <c r="I24" s="64">
        <f t="shared" si="4"/>
        <v>595408</v>
      </c>
      <c r="J24" s="64">
        <v>2</v>
      </c>
      <c r="K24" s="17">
        <f t="shared" si="5"/>
        <v>62880</v>
      </c>
      <c r="L24" s="113">
        <v>203</v>
      </c>
      <c r="M24" s="15">
        <f t="shared" si="6"/>
        <v>15108478</v>
      </c>
      <c r="N24" s="92">
        <v>110</v>
      </c>
      <c r="O24" s="17">
        <f t="shared" si="7"/>
        <v>3458400</v>
      </c>
      <c r="P24" s="64">
        <v>4</v>
      </c>
      <c r="Q24" s="64">
        <f t="shared" si="8"/>
        <v>297704</v>
      </c>
      <c r="R24" s="64">
        <v>2</v>
      </c>
      <c r="S24" s="64">
        <f t="shared" si="9"/>
        <v>62880</v>
      </c>
      <c r="T24" s="112"/>
      <c r="U24" s="15">
        <f t="shared" si="10"/>
        <v>0</v>
      </c>
      <c r="V24" s="51"/>
      <c r="W24" s="17">
        <f t="shared" si="11"/>
        <v>0</v>
      </c>
      <c r="X24" s="64"/>
      <c r="Y24" s="64">
        <f t="shared" si="12"/>
        <v>0</v>
      </c>
      <c r="Z24" s="64"/>
      <c r="AA24" s="17">
        <f t="shared" si="13"/>
        <v>0</v>
      </c>
      <c r="AB24" s="113">
        <v>34</v>
      </c>
      <c r="AC24" s="15">
        <f t="shared" si="14"/>
        <v>2530484</v>
      </c>
      <c r="AD24" s="92">
        <v>31</v>
      </c>
      <c r="AE24" s="64">
        <f t="shared" si="15"/>
        <v>974640</v>
      </c>
      <c r="AF24" s="41"/>
      <c r="AG24" s="41">
        <f t="shared" si="16"/>
        <v>0</v>
      </c>
      <c r="AH24" s="41"/>
      <c r="AI24" s="41">
        <f t="shared" si="17"/>
        <v>0</v>
      </c>
      <c r="AJ24" s="69">
        <f t="shared" si="0"/>
        <v>50237550</v>
      </c>
      <c r="AK24" s="41">
        <f t="shared" si="1"/>
        <v>8142960</v>
      </c>
      <c r="AL24" s="41">
        <f t="shared" si="18"/>
        <v>33261735</v>
      </c>
      <c r="AM24" s="17">
        <f t="shared" si="19"/>
        <v>26137647</v>
      </c>
    </row>
    <row r="25" spans="1:39" s="38" customFormat="1" x14ac:dyDescent="0.2">
      <c r="A25" s="4" t="s">
        <v>582</v>
      </c>
      <c r="B25" s="1" t="s">
        <v>554</v>
      </c>
      <c r="C25" s="5" t="s">
        <v>583</v>
      </c>
      <c r="D25" s="112">
        <v>208</v>
      </c>
      <c r="E25" s="15">
        <f t="shared" si="2"/>
        <v>15480608</v>
      </c>
      <c r="F25" s="92">
        <v>82</v>
      </c>
      <c r="G25" s="17">
        <f t="shared" si="3"/>
        <v>2578080</v>
      </c>
      <c r="H25" s="64">
        <v>3</v>
      </c>
      <c r="I25" s="64">
        <f t="shared" si="4"/>
        <v>223278</v>
      </c>
      <c r="J25" s="64">
        <v>0</v>
      </c>
      <c r="K25" s="17">
        <f t="shared" si="5"/>
        <v>0</v>
      </c>
      <c r="L25" s="113">
        <v>69</v>
      </c>
      <c r="M25" s="15">
        <f t="shared" si="6"/>
        <v>5135394</v>
      </c>
      <c r="N25" s="92">
        <v>47</v>
      </c>
      <c r="O25" s="17">
        <f t="shared" si="7"/>
        <v>1477680</v>
      </c>
      <c r="P25" s="64"/>
      <c r="Q25" s="64">
        <f t="shared" si="8"/>
        <v>0</v>
      </c>
      <c r="R25" s="64"/>
      <c r="S25" s="64">
        <f t="shared" si="9"/>
        <v>0</v>
      </c>
      <c r="T25" s="112"/>
      <c r="U25" s="15">
        <f t="shared" si="10"/>
        <v>0</v>
      </c>
      <c r="V25" s="51"/>
      <c r="W25" s="17">
        <f t="shared" si="11"/>
        <v>0</v>
      </c>
      <c r="X25" s="64"/>
      <c r="Y25" s="64">
        <f t="shared" si="12"/>
        <v>0</v>
      </c>
      <c r="Z25" s="64"/>
      <c r="AA25" s="17">
        <f t="shared" si="13"/>
        <v>0</v>
      </c>
      <c r="AB25" s="113"/>
      <c r="AC25" s="15">
        <f t="shared" si="14"/>
        <v>0</v>
      </c>
      <c r="AD25" s="92"/>
      <c r="AE25" s="64">
        <f t="shared" si="15"/>
        <v>0</v>
      </c>
      <c r="AF25" s="41"/>
      <c r="AG25" s="41">
        <f t="shared" si="16"/>
        <v>0</v>
      </c>
      <c r="AH25" s="41"/>
      <c r="AI25" s="41">
        <f t="shared" si="17"/>
        <v>0</v>
      </c>
      <c r="AJ25" s="69">
        <f t="shared" si="0"/>
        <v>20616002</v>
      </c>
      <c r="AK25" s="41">
        <f t="shared" si="1"/>
        <v>4055760</v>
      </c>
      <c r="AL25" s="41">
        <f t="shared" si="18"/>
        <v>14363761</v>
      </c>
      <c r="AM25" s="17">
        <f t="shared" si="19"/>
        <v>10531279</v>
      </c>
    </row>
    <row r="26" spans="1:39" s="38" customFormat="1" x14ac:dyDescent="0.2">
      <c r="A26" s="4" t="s">
        <v>584</v>
      </c>
      <c r="B26" s="1" t="s">
        <v>566</v>
      </c>
      <c r="C26" s="5" t="s">
        <v>585</v>
      </c>
      <c r="D26" s="112">
        <v>77</v>
      </c>
      <c r="E26" s="15">
        <f t="shared" si="2"/>
        <v>5730802</v>
      </c>
      <c r="F26" s="92">
        <v>44</v>
      </c>
      <c r="G26" s="17">
        <f t="shared" si="3"/>
        <v>1383360</v>
      </c>
      <c r="H26" s="64">
        <v>4</v>
      </c>
      <c r="I26" s="64">
        <f t="shared" si="4"/>
        <v>297704</v>
      </c>
      <c r="J26" s="64">
        <v>0</v>
      </c>
      <c r="K26" s="17">
        <f t="shared" si="5"/>
        <v>0</v>
      </c>
      <c r="L26" s="113">
        <v>20</v>
      </c>
      <c r="M26" s="15">
        <f t="shared" si="6"/>
        <v>1488520</v>
      </c>
      <c r="N26" s="92">
        <v>15</v>
      </c>
      <c r="O26" s="17">
        <f t="shared" si="7"/>
        <v>471600</v>
      </c>
      <c r="P26" s="64">
        <v>2</v>
      </c>
      <c r="Q26" s="64">
        <f t="shared" si="8"/>
        <v>148852</v>
      </c>
      <c r="R26" s="64">
        <v>1</v>
      </c>
      <c r="S26" s="64">
        <f t="shared" si="9"/>
        <v>31440</v>
      </c>
      <c r="T26" s="112"/>
      <c r="U26" s="15">
        <f t="shared" si="10"/>
        <v>0</v>
      </c>
      <c r="V26" s="51"/>
      <c r="W26" s="17">
        <f t="shared" si="11"/>
        <v>0</v>
      </c>
      <c r="X26" s="64"/>
      <c r="Y26" s="64">
        <f t="shared" si="12"/>
        <v>0</v>
      </c>
      <c r="Z26" s="64"/>
      <c r="AA26" s="17">
        <f t="shared" si="13"/>
        <v>0</v>
      </c>
      <c r="AB26" s="113">
        <v>1</v>
      </c>
      <c r="AC26" s="15">
        <f t="shared" si="14"/>
        <v>74426</v>
      </c>
      <c r="AD26" s="92">
        <v>1</v>
      </c>
      <c r="AE26" s="64">
        <f t="shared" si="15"/>
        <v>31440</v>
      </c>
      <c r="AF26" s="41"/>
      <c r="AG26" s="41">
        <f t="shared" si="16"/>
        <v>0</v>
      </c>
      <c r="AH26" s="41"/>
      <c r="AI26" s="41">
        <f t="shared" si="17"/>
        <v>0</v>
      </c>
      <c r="AJ26" s="69">
        <f t="shared" si="0"/>
        <v>7293748</v>
      </c>
      <c r="AK26" s="41">
        <f t="shared" si="1"/>
        <v>1886400</v>
      </c>
      <c r="AL26" s="41">
        <f t="shared" si="18"/>
        <v>5533274</v>
      </c>
      <c r="AM26" s="17">
        <f t="shared" si="19"/>
        <v>4124870</v>
      </c>
    </row>
    <row r="27" spans="1:39" s="38" customFormat="1" x14ac:dyDescent="0.2">
      <c r="A27" s="4" t="s">
        <v>586</v>
      </c>
      <c r="B27" s="1" t="s">
        <v>587</v>
      </c>
      <c r="C27" s="5" t="s">
        <v>588</v>
      </c>
      <c r="D27" s="112">
        <v>310</v>
      </c>
      <c r="E27" s="15">
        <f t="shared" si="2"/>
        <v>23072060</v>
      </c>
      <c r="F27" s="92">
        <v>125</v>
      </c>
      <c r="G27" s="17">
        <f t="shared" si="3"/>
        <v>3930000</v>
      </c>
      <c r="H27" s="64">
        <v>6</v>
      </c>
      <c r="I27" s="64">
        <f t="shared" si="4"/>
        <v>446556</v>
      </c>
      <c r="J27" s="64">
        <v>4</v>
      </c>
      <c r="K27" s="17">
        <f t="shared" si="5"/>
        <v>125760</v>
      </c>
      <c r="L27" s="113">
        <v>124</v>
      </c>
      <c r="M27" s="15">
        <f t="shared" si="6"/>
        <v>9228824</v>
      </c>
      <c r="N27" s="92">
        <v>93</v>
      </c>
      <c r="O27" s="17">
        <f t="shared" si="7"/>
        <v>2923920</v>
      </c>
      <c r="P27" s="64">
        <v>1</v>
      </c>
      <c r="Q27" s="64">
        <f t="shared" si="8"/>
        <v>74426</v>
      </c>
      <c r="R27" s="64">
        <v>1</v>
      </c>
      <c r="S27" s="64">
        <f t="shared" si="9"/>
        <v>31440</v>
      </c>
      <c r="T27" s="112"/>
      <c r="U27" s="15">
        <f t="shared" si="10"/>
        <v>0</v>
      </c>
      <c r="V27" s="51"/>
      <c r="W27" s="17">
        <f t="shared" si="11"/>
        <v>0</v>
      </c>
      <c r="X27" s="64"/>
      <c r="Y27" s="64">
        <f t="shared" si="12"/>
        <v>0</v>
      </c>
      <c r="Z27" s="64"/>
      <c r="AA27" s="17">
        <f t="shared" si="13"/>
        <v>0</v>
      </c>
      <c r="AB27" s="113">
        <v>24</v>
      </c>
      <c r="AC27" s="15">
        <f t="shared" si="14"/>
        <v>1786224</v>
      </c>
      <c r="AD27" s="92">
        <v>21</v>
      </c>
      <c r="AE27" s="64">
        <f t="shared" si="15"/>
        <v>660240</v>
      </c>
      <c r="AF27" s="41"/>
      <c r="AG27" s="41">
        <f t="shared" si="16"/>
        <v>0</v>
      </c>
      <c r="AH27" s="41"/>
      <c r="AI27" s="41">
        <f t="shared" si="17"/>
        <v>0</v>
      </c>
      <c r="AJ27" s="69">
        <f t="shared" si="0"/>
        <v>34087108</v>
      </c>
      <c r="AK27" s="41">
        <f t="shared" si="1"/>
        <v>7514160</v>
      </c>
      <c r="AL27" s="41">
        <f t="shared" si="18"/>
        <v>24557714</v>
      </c>
      <c r="AM27" s="17">
        <f t="shared" si="19"/>
        <v>17721736</v>
      </c>
    </row>
    <row r="28" spans="1:39" s="38" customFormat="1" x14ac:dyDescent="0.2">
      <c r="A28" s="4" t="s">
        <v>589</v>
      </c>
      <c r="B28" s="1" t="s">
        <v>563</v>
      </c>
      <c r="C28" s="5" t="s">
        <v>590</v>
      </c>
      <c r="D28" s="112">
        <v>35</v>
      </c>
      <c r="E28" s="15">
        <f t="shared" si="2"/>
        <v>2604910</v>
      </c>
      <c r="F28" s="92">
        <v>5</v>
      </c>
      <c r="G28" s="17">
        <f t="shared" si="3"/>
        <v>157200</v>
      </c>
      <c r="H28" s="64">
        <v>2</v>
      </c>
      <c r="I28" s="64">
        <f t="shared" si="4"/>
        <v>148852</v>
      </c>
      <c r="J28" s="64">
        <v>0</v>
      </c>
      <c r="K28" s="17">
        <f t="shared" si="5"/>
        <v>0</v>
      </c>
      <c r="L28" s="113">
        <v>41</v>
      </c>
      <c r="M28" s="15">
        <f t="shared" si="6"/>
        <v>3051466</v>
      </c>
      <c r="N28" s="92">
        <v>24</v>
      </c>
      <c r="O28" s="17">
        <f t="shared" si="7"/>
        <v>754560</v>
      </c>
      <c r="P28" s="64"/>
      <c r="Q28" s="64">
        <f t="shared" si="8"/>
        <v>0</v>
      </c>
      <c r="R28" s="64"/>
      <c r="S28" s="64">
        <f t="shared" si="9"/>
        <v>0</v>
      </c>
      <c r="T28" s="112"/>
      <c r="U28" s="15">
        <f t="shared" si="10"/>
        <v>0</v>
      </c>
      <c r="V28" s="51"/>
      <c r="W28" s="17">
        <f t="shared" si="11"/>
        <v>0</v>
      </c>
      <c r="X28" s="64"/>
      <c r="Y28" s="64">
        <f t="shared" si="12"/>
        <v>0</v>
      </c>
      <c r="Z28" s="64"/>
      <c r="AA28" s="17">
        <f t="shared" si="13"/>
        <v>0</v>
      </c>
      <c r="AB28" s="113">
        <v>2</v>
      </c>
      <c r="AC28" s="15">
        <f t="shared" si="14"/>
        <v>148852</v>
      </c>
      <c r="AD28" s="92">
        <v>1</v>
      </c>
      <c r="AE28" s="64">
        <f t="shared" si="15"/>
        <v>31440</v>
      </c>
      <c r="AF28" s="41"/>
      <c r="AG28" s="41">
        <f t="shared" si="16"/>
        <v>0</v>
      </c>
      <c r="AH28" s="41"/>
      <c r="AI28" s="41">
        <f t="shared" si="17"/>
        <v>0</v>
      </c>
      <c r="AJ28" s="69">
        <f t="shared" si="0"/>
        <v>5805228</v>
      </c>
      <c r="AK28" s="41">
        <f t="shared" si="1"/>
        <v>943200</v>
      </c>
      <c r="AL28" s="41">
        <f t="shared" si="18"/>
        <v>3845814</v>
      </c>
      <c r="AM28" s="17">
        <f t="shared" si="19"/>
        <v>3051466</v>
      </c>
    </row>
    <row r="29" spans="1:39" s="38" customFormat="1" x14ac:dyDescent="0.2">
      <c r="A29" s="4" t="s">
        <v>591</v>
      </c>
      <c r="B29" s="1" t="s">
        <v>551</v>
      </c>
      <c r="C29" s="5" t="s">
        <v>592</v>
      </c>
      <c r="D29" s="112">
        <v>178</v>
      </c>
      <c r="E29" s="15">
        <f t="shared" si="2"/>
        <v>13247828</v>
      </c>
      <c r="F29" s="92">
        <v>65</v>
      </c>
      <c r="G29" s="17">
        <f t="shared" si="3"/>
        <v>2043600</v>
      </c>
      <c r="H29" s="64">
        <v>12</v>
      </c>
      <c r="I29" s="64">
        <f t="shared" si="4"/>
        <v>893112</v>
      </c>
      <c r="J29" s="64">
        <v>4</v>
      </c>
      <c r="K29" s="17">
        <f t="shared" si="5"/>
        <v>125760</v>
      </c>
      <c r="L29" s="113">
        <v>145</v>
      </c>
      <c r="M29" s="15">
        <f t="shared" si="6"/>
        <v>10791770</v>
      </c>
      <c r="N29" s="92">
        <v>101</v>
      </c>
      <c r="O29" s="17">
        <f t="shared" si="7"/>
        <v>3175440</v>
      </c>
      <c r="P29" s="64">
        <v>3</v>
      </c>
      <c r="Q29" s="64">
        <f t="shared" si="8"/>
        <v>223278</v>
      </c>
      <c r="R29" s="64">
        <v>3</v>
      </c>
      <c r="S29" s="64">
        <f t="shared" si="9"/>
        <v>94320</v>
      </c>
      <c r="T29" s="112"/>
      <c r="U29" s="15">
        <f t="shared" si="10"/>
        <v>0</v>
      </c>
      <c r="V29" s="51"/>
      <c r="W29" s="17">
        <f t="shared" si="11"/>
        <v>0</v>
      </c>
      <c r="X29" s="64"/>
      <c r="Y29" s="64">
        <f t="shared" si="12"/>
        <v>0</v>
      </c>
      <c r="Z29" s="64"/>
      <c r="AA29" s="17">
        <f t="shared" si="13"/>
        <v>0</v>
      </c>
      <c r="AB29" s="113">
        <v>49</v>
      </c>
      <c r="AC29" s="15">
        <f t="shared" si="14"/>
        <v>3646874</v>
      </c>
      <c r="AD29" s="92">
        <v>37</v>
      </c>
      <c r="AE29" s="64">
        <f t="shared" si="15"/>
        <v>1163280</v>
      </c>
      <c r="AF29" s="41">
        <v>4</v>
      </c>
      <c r="AG29" s="41">
        <f t="shared" si="16"/>
        <v>297704</v>
      </c>
      <c r="AH29" s="41">
        <v>4</v>
      </c>
      <c r="AI29" s="41">
        <f t="shared" si="17"/>
        <v>125760</v>
      </c>
      <c r="AJ29" s="69">
        <f t="shared" si="0"/>
        <v>27686472</v>
      </c>
      <c r="AK29" s="41">
        <f t="shared" si="1"/>
        <v>6382320</v>
      </c>
      <c r="AL29" s="41">
        <f t="shared" si="18"/>
        <v>20225556</v>
      </c>
      <c r="AM29" s="17">
        <f t="shared" si="19"/>
        <v>15603170</v>
      </c>
    </row>
    <row r="30" spans="1:39" s="38" customFormat="1" x14ac:dyDescent="0.2">
      <c r="A30" s="4" t="s">
        <v>593</v>
      </c>
      <c r="B30" s="1" t="s">
        <v>594</v>
      </c>
      <c r="C30" s="5" t="s">
        <v>595</v>
      </c>
      <c r="D30" s="112">
        <v>62</v>
      </c>
      <c r="E30" s="15">
        <f t="shared" si="2"/>
        <v>4614412</v>
      </c>
      <c r="F30" s="92">
        <v>35</v>
      </c>
      <c r="G30" s="17">
        <f t="shared" si="3"/>
        <v>1100400</v>
      </c>
      <c r="H30" s="64">
        <v>40</v>
      </c>
      <c r="I30" s="64">
        <f t="shared" si="4"/>
        <v>2977040</v>
      </c>
      <c r="J30" s="64">
        <v>10</v>
      </c>
      <c r="K30" s="17">
        <f t="shared" si="5"/>
        <v>314400</v>
      </c>
      <c r="L30" s="113">
        <v>71</v>
      </c>
      <c r="M30" s="15">
        <f t="shared" si="6"/>
        <v>5284246</v>
      </c>
      <c r="N30" s="92">
        <v>29</v>
      </c>
      <c r="O30" s="17">
        <f t="shared" si="7"/>
        <v>911760</v>
      </c>
      <c r="P30" s="64"/>
      <c r="Q30" s="64">
        <f t="shared" si="8"/>
        <v>0</v>
      </c>
      <c r="R30" s="64"/>
      <c r="S30" s="64">
        <f t="shared" si="9"/>
        <v>0</v>
      </c>
      <c r="T30" s="112"/>
      <c r="U30" s="15">
        <f t="shared" si="10"/>
        <v>0</v>
      </c>
      <c r="V30" s="51"/>
      <c r="W30" s="17">
        <f t="shared" si="11"/>
        <v>0</v>
      </c>
      <c r="X30" s="64"/>
      <c r="Y30" s="64">
        <f t="shared" si="12"/>
        <v>0</v>
      </c>
      <c r="Z30" s="64"/>
      <c r="AA30" s="17">
        <f t="shared" si="13"/>
        <v>0</v>
      </c>
      <c r="AB30" s="113"/>
      <c r="AC30" s="15">
        <f t="shared" si="14"/>
        <v>0</v>
      </c>
      <c r="AD30" s="92"/>
      <c r="AE30" s="64">
        <f t="shared" si="15"/>
        <v>0</v>
      </c>
      <c r="AF30" s="41"/>
      <c r="AG30" s="41">
        <f t="shared" si="16"/>
        <v>0</v>
      </c>
      <c r="AH30" s="41"/>
      <c r="AI30" s="41">
        <f t="shared" si="17"/>
        <v>0</v>
      </c>
      <c r="AJ30" s="69">
        <f t="shared" si="0"/>
        <v>9898658</v>
      </c>
      <c r="AK30" s="41">
        <f t="shared" si="1"/>
        <v>2012160</v>
      </c>
      <c r="AL30" s="41">
        <f t="shared" si="18"/>
        <v>6961489</v>
      </c>
      <c r="AM30" s="17">
        <f t="shared" si="19"/>
        <v>8240769</v>
      </c>
    </row>
    <row r="31" spans="1:39" s="38" customFormat="1" x14ac:dyDescent="0.2">
      <c r="A31" s="4" t="s">
        <v>596</v>
      </c>
      <c r="B31" s="1" t="s">
        <v>560</v>
      </c>
      <c r="C31" s="5" t="s">
        <v>597</v>
      </c>
      <c r="D31" s="112">
        <v>107</v>
      </c>
      <c r="E31" s="15">
        <f t="shared" si="2"/>
        <v>7963582</v>
      </c>
      <c r="F31" s="92">
        <v>35</v>
      </c>
      <c r="G31" s="17">
        <f t="shared" si="3"/>
        <v>1100400</v>
      </c>
      <c r="H31" s="64">
        <v>9</v>
      </c>
      <c r="I31" s="64">
        <f t="shared" si="4"/>
        <v>669834</v>
      </c>
      <c r="J31" s="64">
        <v>1</v>
      </c>
      <c r="K31" s="17">
        <f t="shared" si="5"/>
        <v>31440</v>
      </c>
      <c r="L31" s="113">
        <v>59</v>
      </c>
      <c r="M31" s="15">
        <f t="shared" si="6"/>
        <v>4391134</v>
      </c>
      <c r="N31" s="92">
        <v>20</v>
      </c>
      <c r="O31" s="17">
        <f t="shared" si="7"/>
        <v>628800</v>
      </c>
      <c r="P31" s="64">
        <v>3</v>
      </c>
      <c r="Q31" s="64">
        <f t="shared" si="8"/>
        <v>223278</v>
      </c>
      <c r="R31" s="64">
        <v>1</v>
      </c>
      <c r="S31" s="64">
        <f t="shared" si="9"/>
        <v>31440</v>
      </c>
      <c r="T31" s="112"/>
      <c r="U31" s="15">
        <f t="shared" si="10"/>
        <v>0</v>
      </c>
      <c r="V31" s="51"/>
      <c r="W31" s="17">
        <f t="shared" si="11"/>
        <v>0</v>
      </c>
      <c r="X31" s="64"/>
      <c r="Y31" s="64">
        <f t="shared" si="12"/>
        <v>0</v>
      </c>
      <c r="Z31" s="64"/>
      <c r="AA31" s="17">
        <f t="shared" si="13"/>
        <v>0</v>
      </c>
      <c r="AB31" s="113">
        <v>14</v>
      </c>
      <c r="AC31" s="15">
        <f t="shared" si="14"/>
        <v>1041964</v>
      </c>
      <c r="AD31" s="92">
        <v>14</v>
      </c>
      <c r="AE31" s="64">
        <f t="shared" si="15"/>
        <v>440160</v>
      </c>
      <c r="AF31" s="41">
        <v>2</v>
      </c>
      <c r="AG31" s="41">
        <f t="shared" si="16"/>
        <v>148852</v>
      </c>
      <c r="AH31" s="41">
        <v>1</v>
      </c>
      <c r="AI31" s="41">
        <f t="shared" si="17"/>
        <v>31440</v>
      </c>
      <c r="AJ31" s="69">
        <f t="shared" si="0"/>
        <v>13396680</v>
      </c>
      <c r="AK31" s="41">
        <f t="shared" si="1"/>
        <v>2169360</v>
      </c>
      <c r="AL31" s="41">
        <f t="shared" si="18"/>
        <v>8867700</v>
      </c>
      <c r="AM31" s="17">
        <f t="shared" si="19"/>
        <v>7834624</v>
      </c>
    </row>
    <row r="32" spans="1:39" s="38" customFormat="1" x14ac:dyDescent="0.2">
      <c r="A32" s="4" t="s">
        <v>598</v>
      </c>
      <c r="B32" s="1" t="s">
        <v>557</v>
      </c>
      <c r="C32" s="5" t="s">
        <v>599</v>
      </c>
      <c r="D32" s="112">
        <v>75</v>
      </c>
      <c r="E32" s="15">
        <f t="shared" si="2"/>
        <v>5581950</v>
      </c>
      <c r="F32" s="92">
        <v>24</v>
      </c>
      <c r="G32" s="17">
        <f t="shared" si="3"/>
        <v>754560</v>
      </c>
      <c r="H32" s="64"/>
      <c r="I32" s="64">
        <f t="shared" si="4"/>
        <v>0</v>
      </c>
      <c r="J32" s="64"/>
      <c r="K32" s="17">
        <f t="shared" si="5"/>
        <v>0</v>
      </c>
      <c r="L32" s="113">
        <v>30</v>
      </c>
      <c r="M32" s="15">
        <f t="shared" si="6"/>
        <v>2232780</v>
      </c>
      <c r="N32" s="92">
        <v>9</v>
      </c>
      <c r="O32" s="17">
        <f t="shared" si="7"/>
        <v>282960</v>
      </c>
      <c r="P32" s="64"/>
      <c r="Q32" s="64">
        <f t="shared" si="8"/>
        <v>0</v>
      </c>
      <c r="R32" s="64"/>
      <c r="S32" s="64">
        <f t="shared" si="9"/>
        <v>0</v>
      </c>
      <c r="T32" s="112"/>
      <c r="U32" s="15">
        <f t="shared" si="10"/>
        <v>0</v>
      </c>
      <c r="V32" s="51"/>
      <c r="W32" s="17">
        <f t="shared" si="11"/>
        <v>0</v>
      </c>
      <c r="X32" s="64"/>
      <c r="Y32" s="64">
        <f t="shared" si="12"/>
        <v>0</v>
      </c>
      <c r="Z32" s="64"/>
      <c r="AA32" s="17">
        <f t="shared" si="13"/>
        <v>0</v>
      </c>
      <c r="AB32" s="113"/>
      <c r="AC32" s="15">
        <f t="shared" si="14"/>
        <v>0</v>
      </c>
      <c r="AD32" s="92"/>
      <c r="AE32" s="64">
        <f t="shared" si="15"/>
        <v>0</v>
      </c>
      <c r="AF32" s="41"/>
      <c r="AG32" s="41">
        <f t="shared" si="16"/>
        <v>0</v>
      </c>
      <c r="AH32" s="41"/>
      <c r="AI32" s="41">
        <f t="shared" si="17"/>
        <v>0</v>
      </c>
      <c r="AJ32" s="69">
        <f t="shared" si="0"/>
        <v>7814730</v>
      </c>
      <c r="AK32" s="41">
        <f t="shared" si="1"/>
        <v>1037520</v>
      </c>
      <c r="AL32" s="41">
        <f t="shared" si="18"/>
        <v>4944885</v>
      </c>
      <c r="AM32" s="17">
        <f t="shared" si="19"/>
        <v>3907365</v>
      </c>
    </row>
    <row r="33" spans="1:41" s="38" customFormat="1" x14ac:dyDescent="0.2">
      <c r="A33" s="4" t="s">
        <v>600</v>
      </c>
      <c r="B33" s="1" t="s">
        <v>601</v>
      </c>
      <c r="C33" s="5" t="s">
        <v>602</v>
      </c>
      <c r="D33" s="112">
        <v>191</v>
      </c>
      <c r="E33" s="15">
        <f t="shared" si="2"/>
        <v>14215366</v>
      </c>
      <c r="F33" s="92">
        <v>98</v>
      </c>
      <c r="G33" s="17">
        <f t="shared" si="3"/>
        <v>3081120</v>
      </c>
      <c r="H33" s="64"/>
      <c r="I33" s="64">
        <f t="shared" si="4"/>
        <v>0</v>
      </c>
      <c r="J33" s="64"/>
      <c r="K33" s="17">
        <f t="shared" si="5"/>
        <v>0</v>
      </c>
      <c r="L33" s="113">
        <v>53</v>
      </c>
      <c r="M33" s="15">
        <f t="shared" si="6"/>
        <v>3944578</v>
      </c>
      <c r="N33" s="92">
        <v>34</v>
      </c>
      <c r="O33" s="17">
        <f t="shared" si="7"/>
        <v>1068960</v>
      </c>
      <c r="P33" s="64"/>
      <c r="Q33" s="64">
        <f t="shared" si="8"/>
        <v>0</v>
      </c>
      <c r="R33" s="64"/>
      <c r="S33" s="64">
        <f t="shared" si="9"/>
        <v>0</v>
      </c>
      <c r="T33" s="112"/>
      <c r="U33" s="15">
        <f t="shared" si="10"/>
        <v>0</v>
      </c>
      <c r="V33" s="51"/>
      <c r="W33" s="17">
        <f t="shared" si="11"/>
        <v>0</v>
      </c>
      <c r="X33" s="64"/>
      <c r="Y33" s="64">
        <f t="shared" si="12"/>
        <v>0</v>
      </c>
      <c r="Z33" s="64"/>
      <c r="AA33" s="17">
        <f t="shared" si="13"/>
        <v>0</v>
      </c>
      <c r="AB33" s="113">
        <v>20</v>
      </c>
      <c r="AC33" s="15">
        <f t="shared" si="14"/>
        <v>1488520</v>
      </c>
      <c r="AD33" s="92">
        <v>18</v>
      </c>
      <c r="AE33" s="64">
        <f t="shared" si="15"/>
        <v>565920</v>
      </c>
      <c r="AF33" s="41"/>
      <c r="AG33" s="41">
        <f t="shared" si="16"/>
        <v>0</v>
      </c>
      <c r="AH33" s="41"/>
      <c r="AI33" s="41">
        <f t="shared" si="17"/>
        <v>0</v>
      </c>
      <c r="AJ33" s="69">
        <f t="shared" si="0"/>
        <v>19648464</v>
      </c>
      <c r="AK33" s="41">
        <f t="shared" si="1"/>
        <v>4716000</v>
      </c>
      <c r="AL33" s="41">
        <f t="shared" si="18"/>
        <v>14540232</v>
      </c>
      <c r="AM33" s="17">
        <f t="shared" si="19"/>
        <v>9824232</v>
      </c>
    </row>
    <row r="34" spans="1:41" x14ac:dyDescent="0.2">
      <c r="A34" s="4" t="s">
        <v>603</v>
      </c>
      <c r="B34" s="1" t="s">
        <v>580</v>
      </c>
      <c r="C34" s="5" t="s">
        <v>604</v>
      </c>
      <c r="D34" s="112">
        <v>74</v>
      </c>
      <c r="E34" s="15">
        <f t="shared" si="2"/>
        <v>5507524</v>
      </c>
      <c r="F34" s="92">
        <v>35</v>
      </c>
      <c r="G34" s="17">
        <f t="shared" si="3"/>
        <v>1100400</v>
      </c>
      <c r="H34" s="64"/>
      <c r="I34" s="64">
        <f t="shared" si="4"/>
        <v>0</v>
      </c>
      <c r="J34" s="64"/>
      <c r="K34" s="17">
        <f t="shared" si="5"/>
        <v>0</v>
      </c>
      <c r="L34" s="113"/>
      <c r="M34" s="15">
        <f t="shared" si="6"/>
        <v>0</v>
      </c>
      <c r="N34" s="92"/>
      <c r="O34" s="17">
        <f t="shared" si="7"/>
        <v>0</v>
      </c>
      <c r="P34" s="64">
        <v>14</v>
      </c>
      <c r="Q34" s="64">
        <f t="shared" si="8"/>
        <v>1041964</v>
      </c>
      <c r="R34" s="64">
        <v>7</v>
      </c>
      <c r="S34" s="64">
        <f t="shared" si="9"/>
        <v>220080</v>
      </c>
      <c r="T34" s="112"/>
      <c r="U34" s="15">
        <f t="shared" si="10"/>
        <v>0</v>
      </c>
      <c r="V34" s="51"/>
      <c r="W34" s="17">
        <f t="shared" si="11"/>
        <v>0</v>
      </c>
      <c r="X34" s="64"/>
      <c r="Y34" s="64">
        <f t="shared" si="12"/>
        <v>0</v>
      </c>
      <c r="Z34" s="64"/>
      <c r="AA34" s="17">
        <f t="shared" si="13"/>
        <v>0</v>
      </c>
      <c r="AB34" s="73"/>
      <c r="AC34" s="15">
        <f t="shared" si="14"/>
        <v>0</v>
      </c>
      <c r="AD34" s="62"/>
      <c r="AE34" s="64">
        <f t="shared" si="15"/>
        <v>0</v>
      </c>
      <c r="AF34" s="41"/>
      <c r="AG34" s="41">
        <f t="shared" si="16"/>
        <v>0</v>
      </c>
      <c r="AH34" s="41"/>
      <c r="AI34" s="41">
        <f t="shared" si="17"/>
        <v>0</v>
      </c>
      <c r="AJ34" s="69">
        <f t="shared" si="0"/>
        <v>5507524</v>
      </c>
      <c r="AK34" s="41">
        <f t="shared" si="1"/>
        <v>1100400</v>
      </c>
      <c r="AL34" s="41">
        <f t="shared" si="18"/>
        <v>3854162</v>
      </c>
      <c r="AM34" s="17">
        <f t="shared" si="19"/>
        <v>4015806</v>
      </c>
    </row>
    <row r="35" spans="1:41" x14ac:dyDescent="0.2">
      <c r="A35" s="4" t="s">
        <v>605</v>
      </c>
      <c r="B35" s="1" t="s">
        <v>584</v>
      </c>
      <c r="C35" s="5" t="s">
        <v>606</v>
      </c>
      <c r="D35" s="112"/>
      <c r="E35" s="15">
        <f t="shared" si="2"/>
        <v>0</v>
      </c>
      <c r="F35" s="92"/>
      <c r="G35" s="17">
        <f t="shared" si="3"/>
        <v>0</v>
      </c>
      <c r="H35" s="64">
        <v>115</v>
      </c>
      <c r="I35" s="64">
        <f t="shared" si="4"/>
        <v>8558990</v>
      </c>
      <c r="J35" s="64">
        <v>67</v>
      </c>
      <c r="K35" s="17">
        <f t="shared" si="5"/>
        <v>2106480</v>
      </c>
      <c r="L35" s="113"/>
      <c r="M35" s="15">
        <f t="shared" si="6"/>
        <v>0</v>
      </c>
      <c r="N35" s="92"/>
      <c r="O35" s="17">
        <f t="shared" si="7"/>
        <v>0</v>
      </c>
      <c r="P35" s="64"/>
      <c r="Q35" s="64">
        <f t="shared" si="8"/>
        <v>0</v>
      </c>
      <c r="R35" s="64"/>
      <c r="S35" s="64">
        <f t="shared" si="9"/>
        <v>0</v>
      </c>
      <c r="T35" s="112"/>
      <c r="U35" s="15">
        <f t="shared" si="10"/>
        <v>0</v>
      </c>
      <c r="V35" s="51"/>
      <c r="W35" s="17">
        <f t="shared" si="11"/>
        <v>0</v>
      </c>
      <c r="X35" s="64"/>
      <c r="Y35" s="64">
        <f t="shared" si="12"/>
        <v>0</v>
      </c>
      <c r="Z35" s="64"/>
      <c r="AA35" s="17">
        <f t="shared" si="13"/>
        <v>0</v>
      </c>
      <c r="AB35" s="73"/>
      <c r="AC35" s="15">
        <f t="shared" si="14"/>
        <v>0</v>
      </c>
      <c r="AD35" s="62"/>
      <c r="AE35" s="64">
        <f t="shared" si="15"/>
        <v>0</v>
      </c>
      <c r="AF35" s="41"/>
      <c r="AG35" s="41">
        <f t="shared" si="16"/>
        <v>0</v>
      </c>
      <c r="AH35" s="41"/>
      <c r="AI35" s="41">
        <f t="shared" si="17"/>
        <v>0</v>
      </c>
      <c r="AJ35" s="69">
        <f t="shared" si="0"/>
        <v>0</v>
      </c>
      <c r="AK35" s="41">
        <f t="shared" si="1"/>
        <v>0</v>
      </c>
      <c r="AL35" s="41">
        <f t="shared" si="18"/>
        <v>0</v>
      </c>
      <c r="AM35" s="17">
        <f t="shared" si="19"/>
        <v>10665470</v>
      </c>
    </row>
    <row r="36" spans="1:41" x14ac:dyDescent="0.2">
      <c r="A36" s="4" t="s">
        <v>607</v>
      </c>
      <c r="B36" s="1" t="s">
        <v>582</v>
      </c>
      <c r="C36" s="5" t="s">
        <v>608</v>
      </c>
      <c r="D36" s="112">
        <v>17</v>
      </c>
      <c r="E36" s="15">
        <f t="shared" si="2"/>
        <v>1265242</v>
      </c>
      <c r="F36" s="92">
        <v>15</v>
      </c>
      <c r="G36" s="17">
        <f t="shared" si="3"/>
        <v>471600</v>
      </c>
      <c r="H36" s="64"/>
      <c r="I36" s="64">
        <f t="shared" si="4"/>
        <v>0</v>
      </c>
      <c r="J36" s="64"/>
      <c r="K36" s="17">
        <f t="shared" si="5"/>
        <v>0</v>
      </c>
      <c r="L36" s="113">
        <v>10</v>
      </c>
      <c r="M36" s="15">
        <f t="shared" si="6"/>
        <v>744260</v>
      </c>
      <c r="N36" s="92">
        <v>1</v>
      </c>
      <c r="O36" s="17">
        <f t="shared" si="7"/>
        <v>31440</v>
      </c>
      <c r="P36" s="64"/>
      <c r="Q36" s="64">
        <f t="shared" si="8"/>
        <v>0</v>
      </c>
      <c r="R36" s="64"/>
      <c r="S36" s="64">
        <f t="shared" si="9"/>
        <v>0</v>
      </c>
      <c r="T36" s="112"/>
      <c r="U36" s="15">
        <f t="shared" si="10"/>
        <v>0</v>
      </c>
      <c r="V36" s="51"/>
      <c r="W36" s="17">
        <f t="shared" si="11"/>
        <v>0</v>
      </c>
      <c r="X36" s="64"/>
      <c r="Y36" s="64">
        <f t="shared" si="12"/>
        <v>0</v>
      </c>
      <c r="Z36" s="64"/>
      <c r="AA36" s="17">
        <f t="shared" si="13"/>
        <v>0</v>
      </c>
      <c r="AB36" s="73"/>
      <c r="AC36" s="15">
        <f t="shared" si="14"/>
        <v>0</v>
      </c>
      <c r="AD36" s="62"/>
      <c r="AE36" s="64">
        <f t="shared" si="15"/>
        <v>0</v>
      </c>
      <c r="AF36" s="41"/>
      <c r="AG36" s="41">
        <f t="shared" si="16"/>
        <v>0</v>
      </c>
      <c r="AH36" s="41"/>
      <c r="AI36" s="41">
        <f t="shared" si="17"/>
        <v>0</v>
      </c>
      <c r="AJ36" s="69">
        <f t="shared" si="0"/>
        <v>2009502</v>
      </c>
      <c r="AK36" s="41">
        <f t="shared" si="1"/>
        <v>503040</v>
      </c>
      <c r="AL36" s="41">
        <f t="shared" si="18"/>
        <v>1507791</v>
      </c>
      <c r="AM36" s="17">
        <f t="shared" si="19"/>
        <v>1004751</v>
      </c>
    </row>
    <row r="37" spans="1:41" ht="13.5" thickBot="1" x14ac:dyDescent="0.25">
      <c r="A37" s="7" t="s">
        <v>609</v>
      </c>
      <c r="B37" s="8" t="s">
        <v>586</v>
      </c>
      <c r="C37" s="9" t="s">
        <v>610</v>
      </c>
      <c r="D37" s="114">
        <v>35</v>
      </c>
      <c r="E37" s="74">
        <f t="shared" si="2"/>
        <v>2604910</v>
      </c>
      <c r="F37" s="115">
        <v>20</v>
      </c>
      <c r="G37" s="75">
        <f t="shared" si="3"/>
        <v>628800</v>
      </c>
      <c r="H37" s="64"/>
      <c r="I37" s="64">
        <f t="shared" si="4"/>
        <v>0</v>
      </c>
      <c r="J37" s="64"/>
      <c r="K37" s="17">
        <f t="shared" si="5"/>
        <v>0</v>
      </c>
      <c r="L37" s="113"/>
      <c r="M37" s="15">
        <f t="shared" si="6"/>
        <v>0</v>
      </c>
      <c r="N37" s="92"/>
      <c r="O37" s="17">
        <f t="shared" si="7"/>
        <v>0</v>
      </c>
      <c r="P37" s="64"/>
      <c r="Q37" s="64">
        <f t="shared" si="8"/>
        <v>0</v>
      </c>
      <c r="R37" s="64"/>
      <c r="S37" s="64">
        <f t="shared" si="9"/>
        <v>0</v>
      </c>
      <c r="T37" s="114"/>
      <c r="U37" s="74">
        <f t="shared" si="10"/>
        <v>0</v>
      </c>
      <c r="V37" s="77"/>
      <c r="W37" s="75">
        <f t="shared" si="11"/>
        <v>0</v>
      </c>
      <c r="X37" s="76"/>
      <c r="Y37" s="76">
        <f t="shared" si="12"/>
        <v>0</v>
      </c>
      <c r="Z37" s="76"/>
      <c r="AA37" s="75">
        <f t="shared" si="13"/>
        <v>0</v>
      </c>
      <c r="AB37" s="73"/>
      <c r="AC37" s="15">
        <f t="shared" si="14"/>
        <v>0</v>
      </c>
      <c r="AD37" s="62"/>
      <c r="AE37" s="64">
        <f t="shared" si="15"/>
        <v>0</v>
      </c>
      <c r="AF37" s="41"/>
      <c r="AG37" s="41">
        <f t="shared" si="16"/>
        <v>0</v>
      </c>
      <c r="AH37" s="41"/>
      <c r="AI37" s="41">
        <f t="shared" si="17"/>
        <v>0</v>
      </c>
      <c r="AJ37" s="69">
        <f t="shared" si="0"/>
        <v>2604910</v>
      </c>
      <c r="AK37" s="41">
        <f t="shared" si="1"/>
        <v>628800</v>
      </c>
      <c r="AL37" s="41">
        <f t="shared" si="18"/>
        <v>1931255</v>
      </c>
      <c r="AM37" s="17">
        <f t="shared" si="19"/>
        <v>1302455</v>
      </c>
    </row>
    <row r="38" spans="1:41" ht="15.75" thickBot="1" x14ac:dyDescent="0.3">
      <c r="A38" s="238" t="s">
        <v>785</v>
      </c>
      <c r="B38" s="239"/>
      <c r="C38" s="268"/>
      <c r="D38" s="36">
        <f t="shared" ref="D38:AM38" si="20">SUM(D8:D37)</f>
        <v>4671</v>
      </c>
      <c r="E38" s="36">
        <f t="shared" si="20"/>
        <v>347643846</v>
      </c>
      <c r="F38" s="36">
        <f t="shared" si="20"/>
        <v>2390</v>
      </c>
      <c r="G38" s="36">
        <f t="shared" si="20"/>
        <v>75141600</v>
      </c>
      <c r="H38" s="36">
        <f>SUM(H8:H37)</f>
        <v>906</v>
      </c>
      <c r="I38" s="36">
        <f t="shared" si="20"/>
        <v>67429956</v>
      </c>
      <c r="J38" s="36">
        <f t="shared" si="20"/>
        <v>393</v>
      </c>
      <c r="K38" s="36">
        <f t="shared" si="20"/>
        <v>12355920</v>
      </c>
      <c r="L38" s="36">
        <f t="shared" si="20"/>
        <v>2489</v>
      </c>
      <c r="M38" s="36">
        <f t="shared" si="20"/>
        <v>185246314</v>
      </c>
      <c r="N38" s="36">
        <f t="shared" si="20"/>
        <v>1473</v>
      </c>
      <c r="O38" s="36">
        <f t="shared" si="20"/>
        <v>46311120</v>
      </c>
      <c r="P38" s="36">
        <f t="shared" si="20"/>
        <v>42</v>
      </c>
      <c r="Q38" s="36">
        <f t="shared" si="20"/>
        <v>3125892</v>
      </c>
      <c r="R38" s="36">
        <f t="shared" si="20"/>
        <v>24</v>
      </c>
      <c r="S38" s="36">
        <f t="shared" si="20"/>
        <v>754560</v>
      </c>
      <c r="T38" s="36">
        <f t="shared" si="20"/>
        <v>8</v>
      </c>
      <c r="U38" s="36">
        <f t="shared" si="20"/>
        <v>595408</v>
      </c>
      <c r="V38" s="36">
        <f t="shared" si="20"/>
        <v>8</v>
      </c>
      <c r="W38" s="36">
        <f t="shared" si="20"/>
        <v>251520</v>
      </c>
      <c r="X38" s="36">
        <f t="shared" si="20"/>
        <v>0</v>
      </c>
      <c r="Y38" s="36">
        <f t="shared" si="20"/>
        <v>0</v>
      </c>
      <c r="Z38" s="36">
        <f t="shared" si="20"/>
        <v>0</v>
      </c>
      <c r="AA38" s="36">
        <f t="shared" si="20"/>
        <v>0</v>
      </c>
      <c r="AB38" s="36">
        <f t="shared" si="20"/>
        <v>518</v>
      </c>
      <c r="AC38" s="36">
        <f t="shared" si="20"/>
        <v>38552668</v>
      </c>
      <c r="AD38" s="36">
        <f t="shared" si="20"/>
        <v>418</v>
      </c>
      <c r="AE38" s="36">
        <f t="shared" si="20"/>
        <v>13141920</v>
      </c>
      <c r="AF38" s="70">
        <f t="shared" si="20"/>
        <v>56</v>
      </c>
      <c r="AG38" s="70">
        <f t="shared" si="20"/>
        <v>4167856</v>
      </c>
      <c r="AH38" s="70">
        <f t="shared" si="20"/>
        <v>43</v>
      </c>
      <c r="AI38" s="70">
        <f t="shared" si="20"/>
        <v>1351920</v>
      </c>
      <c r="AJ38" s="36">
        <f t="shared" si="20"/>
        <v>572038236</v>
      </c>
      <c r="AK38" s="36">
        <f t="shared" si="20"/>
        <v>134846160</v>
      </c>
      <c r="AL38" s="36">
        <f t="shared" si="20"/>
        <v>420865278</v>
      </c>
      <c r="AM38" s="48">
        <f t="shared" si="20"/>
        <v>375205222</v>
      </c>
      <c r="AN38" s="37">
        <f>AJ38/2+I38+K38+Q38+S38+Y38+AA38+AG38+AI38</f>
        <v>375205222</v>
      </c>
      <c r="AO38" t="b">
        <f>AM38=AN38</f>
        <v>1</v>
      </c>
    </row>
    <row r="41" spans="1:41" x14ac:dyDescent="0.2">
      <c r="AJ41" s="270"/>
      <c r="AK41" s="270"/>
      <c r="AL41" s="46"/>
    </row>
    <row r="46" spans="1:41" x14ac:dyDescent="0.2">
      <c r="N46" s="46"/>
      <c r="AL46" s="46"/>
    </row>
  </sheetData>
  <mergeCells count="24">
    <mergeCell ref="A38:C38"/>
    <mergeCell ref="A1:AM1"/>
    <mergeCell ref="A2:AM2"/>
    <mergeCell ref="A3:AM3"/>
    <mergeCell ref="AJ5:AJ7"/>
    <mergeCell ref="AK5:AK7"/>
    <mergeCell ref="D5:K5"/>
    <mergeCell ref="D6:G6"/>
    <mergeCell ref="H6:K6"/>
    <mergeCell ref="L5:S5"/>
    <mergeCell ref="AL5:AL7"/>
    <mergeCell ref="AM5:AM7"/>
    <mergeCell ref="A5:A7"/>
    <mergeCell ref="B5:B7"/>
    <mergeCell ref="C5:C7"/>
    <mergeCell ref="L6:O6"/>
    <mergeCell ref="AJ41:AK41"/>
    <mergeCell ref="P6:S6"/>
    <mergeCell ref="T5:AA5"/>
    <mergeCell ref="T6:W6"/>
    <mergeCell ref="X6:AA6"/>
    <mergeCell ref="AB5:AI5"/>
    <mergeCell ref="AB6:AE6"/>
    <mergeCell ref="AF6:AI6"/>
  </mergeCells>
  <phoneticPr fontId="3" type="noConversion"/>
  <printOptions horizontalCentered="1"/>
  <pageMargins left="0" right="0" top="1.9685039370078741" bottom="0.98425196850393704" header="0.39370078740157483" footer="0.78740157480314965"/>
  <pageSetup paperSize="20480" scale="45" orientation="landscape" r:id="rId1"/>
  <headerFooter alignWithMargins="0">
    <oddHeader>&amp;LDivisión de Municipalidades
Departamento de Finanzas Municipales
Unidad de Análisis Financiero</oddHeader>
    <oddFooter>&amp;L&amp;D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5"/>
  <sheetViews>
    <sheetView zoomScale="80" zoomScaleNormal="80" workbookViewId="0">
      <selection activeCell="C4" sqref="C1:AN1048576"/>
    </sheetView>
  </sheetViews>
  <sheetFormatPr baseColWidth="10" defaultRowHeight="12.75" x14ac:dyDescent="0.2"/>
  <cols>
    <col min="1" max="1" width="10.28515625" customWidth="1"/>
    <col min="2" max="2" width="13" customWidth="1"/>
    <col min="3" max="3" width="12.5703125" customWidth="1"/>
    <col min="4" max="4" width="14.28515625" style="38" customWidth="1"/>
    <col min="5" max="5" width="14.85546875" style="38" customWidth="1"/>
    <col min="6" max="6" width="16.140625" style="38" customWidth="1"/>
    <col min="7" max="11" width="14.5703125" style="38" customWidth="1"/>
    <col min="12" max="12" width="14.28515625" style="38" customWidth="1"/>
    <col min="13" max="13" width="14.85546875" style="38" customWidth="1"/>
    <col min="14" max="14" width="15.28515625" style="38" customWidth="1"/>
    <col min="15" max="19" width="10.5703125" style="38" customWidth="1"/>
    <col min="20" max="20" width="14.28515625" style="38" customWidth="1"/>
    <col min="21" max="21" width="14.85546875" style="38" customWidth="1"/>
    <col min="22" max="22" width="16.42578125" style="38" customWidth="1"/>
    <col min="23" max="27" width="14.5703125" style="38" customWidth="1"/>
    <col min="28" max="28" width="14.28515625" style="38" customWidth="1"/>
    <col min="29" max="29" width="14.85546875" style="38" customWidth="1"/>
    <col min="30" max="30" width="15.5703125" style="38" customWidth="1"/>
    <col min="31" max="35" width="14.5703125" style="38" customWidth="1"/>
    <col min="36" max="36" width="16.7109375" customWidth="1"/>
    <col min="37" max="37" width="15.7109375" customWidth="1"/>
    <col min="38" max="38" width="18.42578125" customWidth="1"/>
    <col min="39" max="39" width="16.42578125" customWidth="1"/>
    <col min="41" max="41" width="16.42578125" customWidth="1"/>
  </cols>
  <sheetData>
    <row r="1" spans="1:39" s="27" customFormat="1" ht="18" x14ac:dyDescent="0.25">
      <c r="A1" s="219" t="s">
        <v>854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219"/>
    </row>
    <row r="2" spans="1:39" s="27" customFormat="1" ht="18" x14ac:dyDescent="0.25">
      <c r="A2" s="219" t="s">
        <v>847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</row>
    <row r="3" spans="1:39" s="27" customFormat="1" ht="18" x14ac:dyDescent="0.25">
      <c r="A3" s="219" t="s">
        <v>846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</row>
    <row r="4" spans="1:39" s="27" customFormat="1" ht="18.75" thickBot="1" x14ac:dyDescent="0.3">
      <c r="A4" s="26"/>
      <c r="B4" s="26"/>
      <c r="C4" s="26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26"/>
      <c r="AK4" s="26"/>
      <c r="AL4" s="26"/>
      <c r="AM4" s="26"/>
    </row>
    <row r="5" spans="1:39" ht="19.5" customHeight="1" thickBot="1" x14ac:dyDescent="0.25">
      <c r="A5" s="255" t="s">
        <v>780</v>
      </c>
      <c r="B5" s="258" t="s">
        <v>781</v>
      </c>
      <c r="C5" s="235" t="s">
        <v>782</v>
      </c>
      <c r="D5" s="223" t="s">
        <v>858</v>
      </c>
      <c r="E5" s="224"/>
      <c r="F5" s="224"/>
      <c r="G5" s="224"/>
      <c r="H5" s="224"/>
      <c r="I5" s="224"/>
      <c r="J5" s="224"/>
      <c r="K5" s="225"/>
      <c r="L5" s="224" t="s">
        <v>859</v>
      </c>
      <c r="M5" s="224"/>
      <c r="N5" s="224"/>
      <c r="O5" s="224"/>
      <c r="P5" s="224"/>
      <c r="Q5" s="224"/>
      <c r="R5" s="224"/>
      <c r="S5" s="225"/>
      <c r="T5" s="223" t="s">
        <v>860</v>
      </c>
      <c r="U5" s="224"/>
      <c r="V5" s="224"/>
      <c r="W5" s="224"/>
      <c r="X5" s="224"/>
      <c r="Y5" s="224"/>
      <c r="Z5" s="224"/>
      <c r="AA5" s="225"/>
      <c r="AB5" s="223" t="s">
        <v>861</v>
      </c>
      <c r="AC5" s="224"/>
      <c r="AD5" s="224"/>
      <c r="AE5" s="224"/>
      <c r="AF5" s="224"/>
      <c r="AG5" s="224"/>
      <c r="AH5" s="224"/>
      <c r="AI5" s="225"/>
      <c r="AJ5" s="226" t="s">
        <v>784</v>
      </c>
      <c r="AK5" s="229" t="s">
        <v>783</v>
      </c>
      <c r="AL5" s="229" t="s">
        <v>853</v>
      </c>
      <c r="AM5" s="216" t="s">
        <v>852</v>
      </c>
    </row>
    <row r="6" spans="1:39" ht="19.5" customHeight="1" thickBot="1" x14ac:dyDescent="0.25">
      <c r="A6" s="256"/>
      <c r="B6" s="259"/>
      <c r="C6" s="236"/>
      <c r="D6" s="223" t="s">
        <v>850</v>
      </c>
      <c r="E6" s="224"/>
      <c r="F6" s="224"/>
      <c r="G6" s="225"/>
      <c r="H6" s="224" t="s">
        <v>851</v>
      </c>
      <c r="I6" s="224"/>
      <c r="J6" s="224"/>
      <c r="K6" s="225"/>
      <c r="L6" s="224" t="s">
        <v>850</v>
      </c>
      <c r="M6" s="224"/>
      <c r="N6" s="224"/>
      <c r="O6" s="225"/>
      <c r="P6" s="224" t="s">
        <v>851</v>
      </c>
      <c r="Q6" s="224"/>
      <c r="R6" s="224"/>
      <c r="S6" s="225"/>
      <c r="T6" s="224" t="s">
        <v>850</v>
      </c>
      <c r="U6" s="224"/>
      <c r="V6" s="224"/>
      <c r="W6" s="225"/>
      <c r="X6" s="224" t="s">
        <v>851</v>
      </c>
      <c r="Y6" s="224"/>
      <c r="Z6" s="224"/>
      <c r="AA6" s="225"/>
      <c r="AB6" s="224" t="s">
        <v>850</v>
      </c>
      <c r="AC6" s="224"/>
      <c r="AD6" s="224"/>
      <c r="AE6" s="225"/>
      <c r="AF6" s="224" t="s">
        <v>851</v>
      </c>
      <c r="AG6" s="224"/>
      <c r="AH6" s="224"/>
      <c r="AI6" s="225"/>
      <c r="AJ6" s="227"/>
      <c r="AK6" s="230"/>
      <c r="AL6" s="230"/>
      <c r="AM6" s="217"/>
    </row>
    <row r="7" spans="1:39" ht="64.5" customHeight="1" thickBot="1" x14ac:dyDescent="0.25">
      <c r="A7" s="257"/>
      <c r="B7" s="260"/>
      <c r="C7" s="237"/>
      <c r="D7" s="103" t="s">
        <v>803</v>
      </c>
      <c r="E7" s="104" t="s">
        <v>778</v>
      </c>
      <c r="F7" s="105" t="s">
        <v>802</v>
      </c>
      <c r="G7" s="106" t="s">
        <v>779</v>
      </c>
      <c r="H7" s="103" t="s">
        <v>803</v>
      </c>
      <c r="I7" s="104" t="s">
        <v>778</v>
      </c>
      <c r="J7" s="105" t="s">
        <v>802</v>
      </c>
      <c r="K7" s="106" t="s">
        <v>779</v>
      </c>
      <c r="L7" s="124" t="s">
        <v>803</v>
      </c>
      <c r="M7" s="104" t="s">
        <v>778</v>
      </c>
      <c r="N7" s="104" t="s">
        <v>777</v>
      </c>
      <c r="O7" s="107" t="s">
        <v>779</v>
      </c>
      <c r="P7" s="103" t="s">
        <v>803</v>
      </c>
      <c r="Q7" s="104" t="s">
        <v>778</v>
      </c>
      <c r="R7" s="104" t="s">
        <v>777</v>
      </c>
      <c r="S7" s="107" t="s">
        <v>779</v>
      </c>
      <c r="T7" s="108" t="s">
        <v>803</v>
      </c>
      <c r="U7" s="109" t="s">
        <v>778</v>
      </c>
      <c r="V7" s="109" t="s">
        <v>777</v>
      </c>
      <c r="W7" s="110" t="s">
        <v>779</v>
      </c>
      <c r="X7" s="108" t="s">
        <v>803</v>
      </c>
      <c r="Y7" s="109" t="s">
        <v>778</v>
      </c>
      <c r="Z7" s="109" t="s">
        <v>777</v>
      </c>
      <c r="AA7" s="110" t="s">
        <v>779</v>
      </c>
      <c r="AB7" s="108" t="s">
        <v>803</v>
      </c>
      <c r="AC7" s="109" t="s">
        <v>778</v>
      </c>
      <c r="AD7" s="109" t="s">
        <v>777</v>
      </c>
      <c r="AE7" s="110" t="s">
        <v>779</v>
      </c>
      <c r="AF7" s="103" t="s">
        <v>803</v>
      </c>
      <c r="AG7" s="104" t="s">
        <v>778</v>
      </c>
      <c r="AH7" s="104" t="s">
        <v>777</v>
      </c>
      <c r="AI7" s="107" t="s">
        <v>779</v>
      </c>
      <c r="AJ7" s="228"/>
      <c r="AK7" s="231"/>
      <c r="AL7" s="231"/>
      <c r="AM7" s="218"/>
    </row>
    <row r="8" spans="1:39" x14ac:dyDescent="0.2">
      <c r="A8" s="11" t="s">
        <v>611</v>
      </c>
      <c r="B8" s="2" t="s">
        <v>612</v>
      </c>
      <c r="C8" s="16" t="s">
        <v>613</v>
      </c>
      <c r="D8" s="112">
        <v>285</v>
      </c>
      <c r="E8" s="41">
        <f>D8*74426</f>
        <v>21211410</v>
      </c>
      <c r="F8" s="92">
        <v>94</v>
      </c>
      <c r="G8" s="84">
        <f>F8*31440</f>
        <v>2955360</v>
      </c>
      <c r="H8" s="40">
        <v>2</v>
      </c>
      <c r="I8" s="41">
        <f>H8*74426</f>
        <v>148852</v>
      </c>
      <c r="J8" s="41">
        <v>2</v>
      </c>
      <c r="K8" s="84">
        <f>J8*31440</f>
        <v>62880</v>
      </c>
      <c r="L8" s="79"/>
      <c r="M8" s="15">
        <f>L8*74426</f>
        <v>0</v>
      </c>
      <c r="N8" s="51"/>
      <c r="O8" s="17">
        <f>N8*31440</f>
        <v>0</v>
      </c>
      <c r="P8" s="64"/>
      <c r="Q8" s="64">
        <f t="shared" ref="Q8:Q17" si="0">P8*74426</f>
        <v>0</v>
      </c>
      <c r="R8" s="64"/>
      <c r="S8" s="17">
        <f t="shared" ref="S8:S17" si="1">R8*31440</f>
        <v>0</v>
      </c>
      <c r="T8" s="82"/>
      <c r="U8" s="15">
        <f>T8*74426</f>
        <v>0</v>
      </c>
      <c r="V8" s="51"/>
      <c r="W8" s="17">
        <f>V8*31440</f>
        <v>0</v>
      </c>
      <c r="X8" s="64"/>
      <c r="Y8" s="64">
        <f t="shared" ref="Y8:Y17" si="2">X8*74426</f>
        <v>0</v>
      </c>
      <c r="Z8" s="64"/>
      <c r="AA8" s="17">
        <f t="shared" ref="AA8:AA17" si="3">Z8*31440</f>
        <v>0</v>
      </c>
      <c r="AB8" s="73">
        <v>41</v>
      </c>
      <c r="AC8" s="15">
        <f>AB8*74426</f>
        <v>3051466</v>
      </c>
      <c r="AD8" s="62">
        <v>28</v>
      </c>
      <c r="AE8" s="64">
        <f>AD8*31440</f>
        <v>880320</v>
      </c>
      <c r="AF8" s="41"/>
      <c r="AG8" s="41">
        <f t="shared" ref="AG8:AG17" si="4">AF8*74426</f>
        <v>0</v>
      </c>
      <c r="AH8" s="41"/>
      <c r="AI8" s="41">
        <f t="shared" ref="AI8:AI17" si="5">AH8*31440</f>
        <v>0</v>
      </c>
      <c r="AJ8" s="78">
        <f>(E8+M8+U8+AC8)</f>
        <v>24262876</v>
      </c>
      <c r="AK8" s="14">
        <f>(G8+O8+W8+AE8)</f>
        <v>3835680</v>
      </c>
      <c r="AL8" s="14">
        <f>AJ8/2+AK8</f>
        <v>15967118</v>
      </c>
      <c r="AM8" s="32">
        <f>(AJ8/2+I8+K8+Q8+S8+Y8+AA8+AG8+AI8)</f>
        <v>12343170</v>
      </c>
    </row>
    <row r="9" spans="1:39" x14ac:dyDescent="0.2">
      <c r="A9" s="4" t="s">
        <v>614</v>
      </c>
      <c r="B9" s="1" t="s">
        <v>615</v>
      </c>
      <c r="C9" s="10" t="s">
        <v>616</v>
      </c>
      <c r="D9" s="112"/>
      <c r="E9" s="41">
        <f t="shared" ref="E9:E17" si="6">D9*74426</f>
        <v>0</v>
      </c>
      <c r="F9" s="92"/>
      <c r="G9" s="84">
        <f t="shared" ref="G9:G17" si="7">F9*31440</f>
        <v>0</v>
      </c>
      <c r="H9" s="40">
        <v>69</v>
      </c>
      <c r="I9" s="41">
        <f t="shared" ref="I9:I17" si="8">H9*74426</f>
        <v>5135394</v>
      </c>
      <c r="J9" s="41">
        <v>35</v>
      </c>
      <c r="K9" s="84">
        <f t="shared" ref="K9:K17" si="9">J9*31440</f>
        <v>1100400</v>
      </c>
      <c r="L9" s="79"/>
      <c r="M9" s="15">
        <f t="shared" ref="M9:M17" si="10">L9*74426</f>
        <v>0</v>
      </c>
      <c r="N9" s="51"/>
      <c r="O9" s="17">
        <f t="shared" ref="O9:O17" si="11">N9*31440</f>
        <v>0</v>
      </c>
      <c r="P9" s="64"/>
      <c r="Q9" s="64">
        <f t="shared" si="0"/>
        <v>0</v>
      </c>
      <c r="R9" s="64"/>
      <c r="S9" s="17">
        <f t="shared" si="1"/>
        <v>0</v>
      </c>
      <c r="T9" s="82"/>
      <c r="U9" s="15">
        <f t="shared" ref="U9:U17" si="12">T9*74426</f>
        <v>0</v>
      </c>
      <c r="V9" s="51"/>
      <c r="W9" s="17">
        <f t="shared" ref="W9:W17" si="13">V9*31440</f>
        <v>0</v>
      </c>
      <c r="X9" s="64"/>
      <c r="Y9" s="64">
        <f t="shared" si="2"/>
        <v>0</v>
      </c>
      <c r="Z9" s="64"/>
      <c r="AA9" s="17">
        <f t="shared" si="3"/>
        <v>0</v>
      </c>
      <c r="AB9" s="73"/>
      <c r="AC9" s="15">
        <f t="shared" ref="AC9:AC17" si="14">AB9*74426</f>
        <v>0</v>
      </c>
      <c r="AD9" s="62"/>
      <c r="AE9" s="64">
        <f t="shared" ref="AE9:AE17" si="15">AD9*31440</f>
        <v>0</v>
      </c>
      <c r="AF9" s="41"/>
      <c r="AG9" s="41">
        <f t="shared" si="4"/>
        <v>0</v>
      </c>
      <c r="AH9" s="41"/>
      <c r="AI9" s="41">
        <f t="shared" si="5"/>
        <v>0</v>
      </c>
      <c r="AJ9" s="71">
        <f t="shared" ref="AJ9:AJ17" si="16">(E9+M9+U9+AC9)</f>
        <v>0</v>
      </c>
      <c r="AK9" s="3">
        <f t="shared" ref="AK9:AK17" si="17">(G9+O9+W9+AE9)</f>
        <v>0</v>
      </c>
      <c r="AL9" s="14">
        <f t="shared" ref="AL9:AL17" si="18">AJ9/2+AK9</f>
        <v>0</v>
      </c>
      <c r="AM9" s="32">
        <f t="shared" ref="AM9:AM17" si="19">(AJ9/2+I9+K9+Q9+S9+Y9+AA9+AG9+AI9)</f>
        <v>6235794</v>
      </c>
    </row>
    <row r="10" spans="1:39" x14ac:dyDescent="0.2">
      <c r="A10" s="4" t="s">
        <v>5</v>
      </c>
      <c r="B10" s="1" t="s">
        <v>619</v>
      </c>
      <c r="C10" s="10" t="s">
        <v>6</v>
      </c>
      <c r="D10" s="112">
        <v>31</v>
      </c>
      <c r="E10" s="41">
        <f t="shared" si="6"/>
        <v>2307206</v>
      </c>
      <c r="F10" s="92">
        <v>13</v>
      </c>
      <c r="G10" s="84">
        <f t="shared" si="7"/>
        <v>408720</v>
      </c>
      <c r="H10" s="40"/>
      <c r="I10" s="41">
        <f t="shared" si="8"/>
        <v>0</v>
      </c>
      <c r="J10" s="41"/>
      <c r="K10" s="84">
        <f t="shared" si="9"/>
        <v>0</v>
      </c>
      <c r="L10" s="79"/>
      <c r="M10" s="15">
        <f t="shared" si="10"/>
        <v>0</v>
      </c>
      <c r="N10" s="51"/>
      <c r="O10" s="17">
        <f t="shared" si="11"/>
        <v>0</v>
      </c>
      <c r="P10" s="64"/>
      <c r="Q10" s="64">
        <f t="shared" si="0"/>
        <v>0</v>
      </c>
      <c r="R10" s="64"/>
      <c r="S10" s="17">
        <f t="shared" si="1"/>
        <v>0</v>
      </c>
      <c r="T10" s="82"/>
      <c r="U10" s="15">
        <f t="shared" si="12"/>
        <v>0</v>
      </c>
      <c r="V10" s="51"/>
      <c r="W10" s="17">
        <f t="shared" si="13"/>
        <v>0</v>
      </c>
      <c r="X10" s="64"/>
      <c r="Y10" s="64">
        <f t="shared" si="2"/>
        <v>0</v>
      </c>
      <c r="Z10" s="64"/>
      <c r="AA10" s="17">
        <f t="shared" si="3"/>
        <v>0</v>
      </c>
      <c r="AB10" s="73"/>
      <c r="AC10" s="15">
        <f t="shared" si="14"/>
        <v>0</v>
      </c>
      <c r="AD10" s="62"/>
      <c r="AE10" s="64">
        <f t="shared" si="15"/>
        <v>0</v>
      </c>
      <c r="AF10" s="41"/>
      <c r="AG10" s="41">
        <f t="shared" si="4"/>
        <v>0</v>
      </c>
      <c r="AH10" s="41"/>
      <c r="AI10" s="41">
        <f t="shared" si="5"/>
        <v>0</v>
      </c>
      <c r="AJ10" s="71">
        <f t="shared" si="16"/>
        <v>2307206</v>
      </c>
      <c r="AK10" s="3">
        <f t="shared" si="17"/>
        <v>408720</v>
      </c>
      <c r="AL10" s="14">
        <f t="shared" si="18"/>
        <v>1562323</v>
      </c>
      <c r="AM10" s="32">
        <f t="shared" si="19"/>
        <v>1153603</v>
      </c>
    </row>
    <row r="11" spans="1:39" x14ac:dyDescent="0.2">
      <c r="A11" s="4" t="s">
        <v>612</v>
      </c>
      <c r="B11" s="1" t="s">
        <v>617</v>
      </c>
      <c r="C11" s="10" t="s">
        <v>618</v>
      </c>
      <c r="D11" s="112">
        <v>65</v>
      </c>
      <c r="E11" s="41">
        <f t="shared" si="6"/>
        <v>4837690</v>
      </c>
      <c r="F11" s="92">
        <v>34</v>
      </c>
      <c r="G11" s="84">
        <f t="shared" si="7"/>
        <v>1068960</v>
      </c>
      <c r="H11" s="40">
        <v>3</v>
      </c>
      <c r="I11" s="41">
        <f t="shared" si="8"/>
        <v>223278</v>
      </c>
      <c r="J11" s="41">
        <v>2</v>
      </c>
      <c r="K11" s="84">
        <f t="shared" si="9"/>
        <v>62880</v>
      </c>
      <c r="L11" s="79"/>
      <c r="M11" s="15">
        <f t="shared" si="10"/>
        <v>0</v>
      </c>
      <c r="N11" s="51"/>
      <c r="O11" s="17">
        <f t="shared" si="11"/>
        <v>0</v>
      </c>
      <c r="P11" s="64"/>
      <c r="Q11" s="64">
        <f t="shared" si="0"/>
        <v>0</v>
      </c>
      <c r="R11" s="64"/>
      <c r="S11" s="17">
        <f t="shared" si="1"/>
        <v>0</v>
      </c>
      <c r="T11" s="82"/>
      <c r="U11" s="15">
        <f t="shared" si="12"/>
        <v>0</v>
      </c>
      <c r="V11" s="51"/>
      <c r="W11" s="17">
        <f t="shared" si="13"/>
        <v>0</v>
      </c>
      <c r="X11" s="64"/>
      <c r="Y11" s="64">
        <f t="shared" si="2"/>
        <v>0</v>
      </c>
      <c r="Z11" s="64"/>
      <c r="AA11" s="17">
        <f t="shared" si="3"/>
        <v>0</v>
      </c>
      <c r="AB11" s="73"/>
      <c r="AC11" s="15">
        <f t="shared" si="14"/>
        <v>0</v>
      </c>
      <c r="AD11" s="62"/>
      <c r="AE11" s="64">
        <f t="shared" si="15"/>
        <v>0</v>
      </c>
      <c r="AF11" s="41"/>
      <c r="AG11" s="41">
        <f t="shared" si="4"/>
        <v>0</v>
      </c>
      <c r="AH11" s="41"/>
      <c r="AI11" s="41">
        <f t="shared" si="5"/>
        <v>0</v>
      </c>
      <c r="AJ11" s="71">
        <f t="shared" si="16"/>
        <v>4837690</v>
      </c>
      <c r="AK11" s="3">
        <f t="shared" si="17"/>
        <v>1068960</v>
      </c>
      <c r="AL11" s="14">
        <f t="shared" si="18"/>
        <v>3487805</v>
      </c>
      <c r="AM11" s="32">
        <f t="shared" si="19"/>
        <v>2705003</v>
      </c>
    </row>
    <row r="12" spans="1:39" x14ac:dyDescent="0.2">
      <c r="A12" s="4" t="s">
        <v>619</v>
      </c>
      <c r="B12" s="1" t="s">
        <v>620</v>
      </c>
      <c r="C12" s="10" t="s">
        <v>621</v>
      </c>
      <c r="D12" s="112">
        <v>29</v>
      </c>
      <c r="E12" s="41">
        <f t="shared" si="6"/>
        <v>2158354</v>
      </c>
      <c r="F12" s="92">
        <v>2</v>
      </c>
      <c r="G12" s="84">
        <f t="shared" si="7"/>
        <v>62880</v>
      </c>
      <c r="H12" s="40"/>
      <c r="I12" s="41">
        <f t="shared" si="8"/>
        <v>0</v>
      </c>
      <c r="J12" s="41"/>
      <c r="K12" s="84">
        <f t="shared" si="9"/>
        <v>0</v>
      </c>
      <c r="L12" s="80"/>
      <c r="M12" s="15">
        <f t="shared" si="10"/>
        <v>0</v>
      </c>
      <c r="N12" s="57"/>
      <c r="O12" s="17">
        <f t="shared" si="11"/>
        <v>0</v>
      </c>
      <c r="P12" s="64"/>
      <c r="Q12" s="64">
        <f t="shared" si="0"/>
        <v>0</v>
      </c>
      <c r="R12" s="64"/>
      <c r="S12" s="17">
        <f t="shared" si="1"/>
        <v>0</v>
      </c>
      <c r="T12" s="83"/>
      <c r="U12" s="15">
        <f t="shared" si="12"/>
        <v>0</v>
      </c>
      <c r="V12" s="57"/>
      <c r="W12" s="17">
        <f t="shared" si="13"/>
        <v>0</v>
      </c>
      <c r="X12" s="64"/>
      <c r="Y12" s="64">
        <f t="shared" si="2"/>
        <v>0</v>
      </c>
      <c r="Z12" s="64"/>
      <c r="AA12" s="17">
        <f t="shared" si="3"/>
        <v>0</v>
      </c>
      <c r="AB12" s="73"/>
      <c r="AC12" s="15">
        <f t="shared" si="14"/>
        <v>0</v>
      </c>
      <c r="AD12" s="62"/>
      <c r="AE12" s="64">
        <f t="shared" si="15"/>
        <v>0</v>
      </c>
      <c r="AF12" s="41"/>
      <c r="AG12" s="41">
        <f t="shared" si="4"/>
        <v>0</v>
      </c>
      <c r="AH12" s="41"/>
      <c r="AI12" s="41">
        <f t="shared" si="5"/>
        <v>0</v>
      </c>
      <c r="AJ12" s="71">
        <f t="shared" si="16"/>
        <v>2158354</v>
      </c>
      <c r="AK12" s="3">
        <f t="shared" si="17"/>
        <v>62880</v>
      </c>
      <c r="AL12" s="14">
        <f t="shared" si="18"/>
        <v>1142057</v>
      </c>
      <c r="AM12" s="32">
        <f t="shared" si="19"/>
        <v>1079177</v>
      </c>
    </row>
    <row r="13" spans="1:39" x14ac:dyDescent="0.2">
      <c r="A13" s="4" t="s">
        <v>622</v>
      </c>
      <c r="B13" s="1" t="s">
        <v>622</v>
      </c>
      <c r="C13" s="10" t="s">
        <v>623</v>
      </c>
      <c r="D13" s="112">
        <v>32</v>
      </c>
      <c r="E13" s="41">
        <f t="shared" si="6"/>
        <v>2381632</v>
      </c>
      <c r="F13" s="92">
        <v>11</v>
      </c>
      <c r="G13" s="84">
        <f t="shared" si="7"/>
        <v>345840</v>
      </c>
      <c r="H13" s="40"/>
      <c r="I13" s="41">
        <f t="shared" si="8"/>
        <v>0</v>
      </c>
      <c r="J13" s="41"/>
      <c r="K13" s="84">
        <f t="shared" si="9"/>
        <v>0</v>
      </c>
      <c r="L13" s="80"/>
      <c r="M13" s="15">
        <f t="shared" si="10"/>
        <v>0</v>
      </c>
      <c r="N13" s="57"/>
      <c r="O13" s="17">
        <f t="shared" si="11"/>
        <v>0</v>
      </c>
      <c r="P13" s="64"/>
      <c r="Q13" s="64">
        <f t="shared" si="0"/>
        <v>0</v>
      </c>
      <c r="R13" s="64"/>
      <c r="S13" s="17">
        <f t="shared" si="1"/>
        <v>0</v>
      </c>
      <c r="T13" s="83"/>
      <c r="U13" s="15">
        <f t="shared" si="12"/>
        <v>0</v>
      </c>
      <c r="V13" s="57"/>
      <c r="W13" s="17">
        <f t="shared" si="13"/>
        <v>0</v>
      </c>
      <c r="X13" s="64"/>
      <c r="Y13" s="64">
        <f t="shared" si="2"/>
        <v>0</v>
      </c>
      <c r="Z13" s="64"/>
      <c r="AA13" s="17">
        <f t="shared" si="3"/>
        <v>0</v>
      </c>
      <c r="AB13" s="73">
        <v>18</v>
      </c>
      <c r="AC13" s="15">
        <f t="shared" si="14"/>
        <v>1339668</v>
      </c>
      <c r="AD13" s="62">
        <v>0</v>
      </c>
      <c r="AE13" s="64">
        <f t="shared" si="15"/>
        <v>0</v>
      </c>
      <c r="AF13" s="41"/>
      <c r="AG13" s="41">
        <f t="shared" si="4"/>
        <v>0</v>
      </c>
      <c r="AH13" s="41"/>
      <c r="AI13" s="41">
        <f t="shared" si="5"/>
        <v>0</v>
      </c>
      <c r="AJ13" s="71">
        <f t="shared" si="16"/>
        <v>3721300</v>
      </c>
      <c r="AK13" s="3">
        <f t="shared" si="17"/>
        <v>345840</v>
      </c>
      <c r="AL13" s="14">
        <f t="shared" si="18"/>
        <v>2206490</v>
      </c>
      <c r="AM13" s="32">
        <f t="shared" si="19"/>
        <v>1860650</v>
      </c>
    </row>
    <row r="14" spans="1:39" x14ac:dyDescent="0.2">
      <c r="A14" s="4" t="s">
        <v>624</v>
      </c>
      <c r="B14" s="1" t="s">
        <v>624</v>
      </c>
      <c r="C14" s="10" t="s">
        <v>625</v>
      </c>
      <c r="D14" s="112">
        <v>24</v>
      </c>
      <c r="E14" s="41">
        <f t="shared" si="6"/>
        <v>1786224</v>
      </c>
      <c r="F14" s="92">
        <v>11</v>
      </c>
      <c r="G14" s="84">
        <f t="shared" si="7"/>
        <v>345840</v>
      </c>
      <c r="H14" s="40"/>
      <c r="I14" s="41">
        <f t="shared" si="8"/>
        <v>0</v>
      </c>
      <c r="J14" s="41"/>
      <c r="K14" s="84">
        <f t="shared" si="9"/>
        <v>0</v>
      </c>
      <c r="L14" s="79"/>
      <c r="M14" s="15">
        <f t="shared" si="10"/>
        <v>0</v>
      </c>
      <c r="N14" s="51"/>
      <c r="O14" s="17">
        <f t="shared" si="11"/>
        <v>0</v>
      </c>
      <c r="P14" s="64"/>
      <c r="Q14" s="64">
        <f t="shared" si="0"/>
        <v>0</v>
      </c>
      <c r="R14" s="64"/>
      <c r="S14" s="17">
        <f t="shared" si="1"/>
        <v>0</v>
      </c>
      <c r="T14" s="82"/>
      <c r="U14" s="15">
        <f t="shared" si="12"/>
        <v>0</v>
      </c>
      <c r="V14" s="51"/>
      <c r="W14" s="17">
        <f t="shared" si="13"/>
        <v>0</v>
      </c>
      <c r="X14" s="64"/>
      <c r="Y14" s="64">
        <f t="shared" si="2"/>
        <v>0</v>
      </c>
      <c r="Z14" s="64"/>
      <c r="AA14" s="17">
        <f t="shared" si="3"/>
        <v>0</v>
      </c>
      <c r="AB14" s="73"/>
      <c r="AC14" s="15">
        <f t="shared" si="14"/>
        <v>0</v>
      </c>
      <c r="AD14" s="62"/>
      <c r="AE14" s="64">
        <f t="shared" si="15"/>
        <v>0</v>
      </c>
      <c r="AF14" s="41"/>
      <c r="AG14" s="41">
        <f t="shared" si="4"/>
        <v>0</v>
      </c>
      <c r="AH14" s="41"/>
      <c r="AI14" s="41">
        <f t="shared" si="5"/>
        <v>0</v>
      </c>
      <c r="AJ14" s="71">
        <f t="shared" si="16"/>
        <v>1786224</v>
      </c>
      <c r="AK14" s="3">
        <f t="shared" si="17"/>
        <v>345840</v>
      </c>
      <c r="AL14" s="14">
        <f t="shared" si="18"/>
        <v>1238952</v>
      </c>
      <c r="AM14" s="32">
        <f t="shared" si="19"/>
        <v>893112</v>
      </c>
    </row>
    <row r="15" spans="1:39" x14ac:dyDescent="0.2">
      <c r="A15" s="4" t="s">
        <v>626</v>
      </c>
      <c r="B15" s="1" t="s">
        <v>626</v>
      </c>
      <c r="C15" s="10" t="s">
        <v>627</v>
      </c>
      <c r="D15" s="112">
        <v>13</v>
      </c>
      <c r="E15" s="41">
        <f t="shared" si="6"/>
        <v>967538</v>
      </c>
      <c r="F15" s="92">
        <v>8</v>
      </c>
      <c r="G15" s="84">
        <f t="shared" si="7"/>
        <v>251520</v>
      </c>
      <c r="H15" s="40"/>
      <c r="I15" s="41">
        <f t="shared" si="8"/>
        <v>0</v>
      </c>
      <c r="J15" s="41"/>
      <c r="K15" s="84">
        <f t="shared" si="9"/>
        <v>0</v>
      </c>
      <c r="L15" s="79"/>
      <c r="M15" s="15">
        <f t="shared" si="10"/>
        <v>0</v>
      </c>
      <c r="N15" s="51"/>
      <c r="O15" s="17">
        <f t="shared" si="11"/>
        <v>0</v>
      </c>
      <c r="P15" s="64"/>
      <c r="Q15" s="64">
        <f t="shared" si="0"/>
        <v>0</v>
      </c>
      <c r="R15" s="64"/>
      <c r="S15" s="17">
        <f t="shared" si="1"/>
        <v>0</v>
      </c>
      <c r="T15" s="82"/>
      <c r="U15" s="15">
        <f t="shared" si="12"/>
        <v>0</v>
      </c>
      <c r="V15" s="51"/>
      <c r="W15" s="17">
        <f t="shared" si="13"/>
        <v>0</v>
      </c>
      <c r="X15" s="64"/>
      <c r="Y15" s="64">
        <f t="shared" si="2"/>
        <v>0</v>
      </c>
      <c r="Z15" s="64"/>
      <c r="AA15" s="17">
        <f t="shared" si="3"/>
        <v>0</v>
      </c>
      <c r="AB15" s="73">
        <v>4</v>
      </c>
      <c r="AC15" s="15">
        <f t="shared" si="14"/>
        <v>297704</v>
      </c>
      <c r="AD15" s="62">
        <v>4</v>
      </c>
      <c r="AE15" s="64">
        <f t="shared" si="15"/>
        <v>125760</v>
      </c>
      <c r="AF15" s="41"/>
      <c r="AG15" s="41">
        <f t="shared" si="4"/>
        <v>0</v>
      </c>
      <c r="AH15" s="41"/>
      <c r="AI15" s="41">
        <f t="shared" si="5"/>
        <v>0</v>
      </c>
      <c r="AJ15" s="71">
        <f t="shared" si="16"/>
        <v>1265242</v>
      </c>
      <c r="AK15" s="3">
        <f t="shared" si="17"/>
        <v>377280</v>
      </c>
      <c r="AL15" s="14">
        <f t="shared" si="18"/>
        <v>1009901</v>
      </c>
      <c r="AM15" s="32">
        <f t="shared" si="19"/>
        <v>632621</v>
      </c>
    </row>
    <row r="16" spans="1:39" x14ac:dyDescent="0.2">
      <c r="A16" s="4" t="s">
        <v>617</v>
      </c>
      <c r="B16" s="1" t="s">
        <v>611</v>
      </c>
      <c r="C16" s="10" t="s">
        <v>628</v>
      </c>
      <c r="D16" s="112">
        <v>262</v>
      </c>
      <c r="E16" s="41">
        <f t="shared" si="6"/>
        <v>19499612</v>
      </c>
      <c r="F16" s="92">
        <v>103</v>
      </c>
      <c r="G16" s="84">
        <f t="shared" si="7"/>
        <v>3238320</v>
      </c>
      <c r="H16" s="40"/>
      <c r="I16" s="41">
        <f t="shared" si="8"/>
        <v>0</v>
      </c>
      <c r="J16" s="41"/>
      <c r="K16" s="84">
        <f t="shared" si="9"/>
        <v>0</v>
      </c>
      <c r="L16" s="79"/>
      <c r="M16" s="15">
        <f t="shared" si="10"/>
        <v>0</v>
      </c>
      <c r="N16" s="51"/>
      <c r="O16" s="17">
        <f t="shared" si="11"/>
        <v>0</v>
      </c>
      <c r="P16" s="64"/>
      <c r="Q16" s="64">
        <f t="shared" si="0"/>
        <v>0</v>
      </c>
      <c r="R16" s="64"/>
      <c r="S16" s="17">
        <f t="shared" si="1"/>
        <v>0</v>
      </c>
      <c r="T16" s="82"/>
      <c r="U16" s="15">
        <f t="shared" si="12"/>
        <v>0</v>
      </c>
      <c r="V16" s="51"/>
      <c r="W16" s="17">
        <f t="shared" si="13"/>
        <v>0</v>
      </c>
      <c r="X16" s="64"/>
      <c r="Y16" s="64">
        <f t="shared" si="2"/>
        <v>0</v>
      </c>
      <c r="Z16" s="64"/>
      <c r="AA16" s="17">
        <f t="shared" si="3"/>
        <v>0</v>
      </c>
      <c r="AB16" s="73">
        <v>78</v>
      </c>
      <c r="AC16" s="15">
        <f t="shared" si="14"/>
        <v>5805228</v>
      </c>
      <c r="AD16" s="62">
        <v>62</v>
      </c>
      <c r="AE16" s="64">
        <f t="shared" si="15"/>
        <v>1949280</v>
      </c>
      <c r="AF16" s="41"/>
      <c r="AG16" s="41">
        <f t="shared" si="4"/>
        <v>0</v>
      </c>
      <c r="AH16" s="41"/>
      <c r="AI16" s="41">
        <f t="shared" si="5"/>
        <v>0</v>
      </c>
      <c r="AJ16" s="71">
        <f t="shared" si="16"/>
        <v>25304840</v>
      </c>
      <c r="AK16" s="3">
        <f t="shared" si="17"/>
        <v>5187600</v>
      </c>
      <c r="AL16" s="14">
        <f t="shared" si="18"/>
        <v>17840020</v>
      </c>
      <c r="AM16" s="32">
        <f t="shared" si="19"/>
        <v>12652420</v>
      </c>
    </row>
    <row r="17" spans="1:41" ht="13.5" thickBot="1" x14ac:dyDescent="0.25">
      <c r="A17" s="7" t="s">
        <v>620</v>
      </c>
      <c r="B17" s="8" t="s">
        <v>614</v>
      </c>
      <c r="C17" s="18" t="s">
        <v>629</v>
      </c>
      <c r="D17" s="112">
        <v>10</v>
      </c>
      <c r="E17" s="41">
        <f t="shared" si="6"/>
        <v>744260</v>
      </c>
      <c r="F17" s="92">
        <v>3</v>
      </c>
      <c r="G17" s="84">
        <f t="shared" si="7"/>
        <v>94320</v>
      </c>
      <c r="H17" s="89">
        <v>1</v>
      </c>
      <c r="I17" s="42">
        <f t="shared" si="8"/>
        <v>74426</v>
      </c>
      <c r="J17" s="42"/>
      <c r="K17" s="90">
        <f t="shared" si="9"/>
        <v>0</v>
      </c>
      <c r="L17" s="79"/>
      <c r="M17" s="15">
        <f t="shared" si="10"/>
        <v>0</v>
      </c>
      <c r="N17" s="51"/>
      <c r="O17" s="17">
        <f t="shared" si="11"/>
        <v>0</v>
      </c>
      <c r="P17" s="64">
        <v>2</v>
      </c>
      <c r="Q17" s="64">
        <f t="shared" si="0"/>
        <v>148852</v>
      </c>
      <c r="R17" s="64"/>
      <c r="S17" s="17">
        <f t="shared" si="1"/>
        <v>0</v>
      </c>
      <c r="T17" s="82"/>
      <c r="U17" s="15">
        <f t="shared" si="12"/>
        <v>0</v>
      </c>
      <c r="V17" s="51"/>
      <c r="W17" s="17">
        <f t="shared" si="13"/>
        <v>0</v>
      </c>
      <c r="X17" s="64"/>
      <c r="Y17" s="64">
        <f t="shared" si="2"/>
        <v>0</v>
      </c>
      <c r="Z17" s="64"/>
      <c r="AA17" s="17">
        <f t="shared" si="3"/>
        <v>0</v>
      </c>
      <c r="AB17" s="73">
        <v>0</v>
      </c>
      <c r="AC17" s="15">
        <f t="shared" si="14"/>
        <v>0</v>
      </c>
      <c r="AD17" s="62">
        <v>7</v>
      </c>
      <c r="AE17" s="64">
        <f t="shared" si="15"/>
        <v>220080</v>
      </c>
      <c r="AF17" s="42"/>
      <c r="AG17" s="42">
        <f t="shared" si="4"/>
        <v>0</v>
      </c>
      <c r="AH17" s="42"/>
      <c r="AI17" s="42">
        <f t="shared" si="5"/>
        <v>0</v>
      </c>
      <c r="AJ17" s="71">
        <f t="shared" si="16"/>
        <v>744260</v>
      </c>
      <c r="AK17" s="3">
        <f t="shared" si="17"/>
        <v>314400</v>
      </c>
      <c r="AL17" s="14">
        <f t="shared" si="18"/>
        <v>686530</v>
      </c>
      <c r="AM17" s="32">
        <f t="shared" si="19"/>
        <v>595408</v>
      </c>
    </row>
    <row r="18" spans="1:41" ht="15.75" thickBot="1" x14ac:dyDescent="0.3">
      <c r="A18" s="238" t="s">
        <v>785</v>
      </c>
      <c r="B18" s="239"/>
      <c r="C18" s="240"/>
      <c r="D18" s="85">
        <f>SUM(D8:D17)</f>
        <v>751</v>
      </c>
      <c r="E18" s="86">
        <f t="shared" ref="E18:AM18" si="20">SUM(E8:E17)</f>
        <v>55893926</v>
      </c>
      <c r="F18" s="86">
        <f t="shared" si="20"/>
        <v>279</v>
      </c>
      <c r="G18" s="87">
        <f t="shared" si="20"/>
        <v>8771760</v>
      </c>
      <c r="H18" s="48">
        <f>SUM(H8:H17)</f>
        <v>75</v>
      </c>
      <c r="I18" s="48">
        <f t="shared" si="20"/>
        <v>5581950</v>
      </c>
      <c r="J18" s="48">
        <f t="shared" si="20"/>
        <v>39</v>
      </c>
      <c r="K18" s="48">
        <f t="shared" si="20"/>
        <v>1226160</v>
      </c>
      <c r="L18" s="81">
        <f t="shared" si="20"/>
        <v>0</v>
      </c>
      <c r="M18" s="36">
        <f t="shared" si="20"/>
        <v>0</v>
      </c>
      <c r="N18" s="36">
        <f t="shared" si="20"/>
        <v>0</v>
      </c>
      <c r="O18" s="36">
        <f t="shared" si="20"/>
        <v>0</v>
      </c>
      <c r="P18" s="36">
        <f>SUM(P8:P17)</f>
        <v>2</v>
      </c>
      <c r="Q18" s="36">
        <f>SUM(Q8:Q17)</f>
        <v>148852</v>
      </c>
      <c r="R18" s="36">
        <f>SUM(R8:R17)</f>
        <v>0</v>
      </c>
      <c r="S18" s="48">
        <f>SUM(S8:S17)</f>
        <v>0</v>
      </c>
      <c r="T18" s="36">
        <f t="shared" si="20"/>
        <v>0</v>
      </c>
      <c r="U18" s="36">
        <f t="shared" si="20"/>
        <v>0</v>
      </c>
      <c r="V18" s="36">
        <f t="shared" si="20"/>
        <v>0</v>
      </c>
      <c r="W18" s="36">
        <f t="shared" si="20"/>
        <v>0</v>
      </c>
      <c r="X18" s="36">
        <f>SUM(X8:X17)</f>
        <v>0</v>
      </c>
      <c r="Y18" s="36">
        <f>SUM(Y8:Y17)</f>
        <v>0</v>
      </c>
      <c r="Z18" s="36">
        <f>SUM(Z8:Z17)</f>
        <v>0</v>
      </c>
      <c r="AA18" s="48">
        <f>SUM(AA8:AA17)</f>
        <v>0</v>
      </c>
      <c r="AB18" s="81">
        <f t="shared" si="20"/>
        <v>141</v>
      </c>
      <c r="AC18" s="36">
        <f t="shared" si="20"/>
        <v>10494066</v>
      </c>
      <c r="AD18" s="36">
        <f t="shared" si="20"/>
        <v>101</v>
      </c>
      <c r="AE18" s="36">
        <f t="shared" si="20"/>
        <v>3175440</v>
      </c>
      <c r="AF18" s="48">
        <f>SUM(AF8:AF17)</f>
        <v>0</v>
      </c>
      <c r="AG18" s="48">
        <f>SUM(AG8:AG17)</f>
        <v>0</v>
      </c>
      <c r="AH18" s="48">
        <f>SUM(AH8:AH17)</f>
        <v>0</v>
      </c>
      <c r="AI18" s="48">
        <f>SUM(AI8:AI17)</f>
        <v>0</v>
      </c>
      <c r="AJ18" s="29">
        <f t="shared" si="20"/>
        <v>66387992</v>
      </c>
      <c r="AK18" s="29">
        <f t="shared" si="20"/>
        <v>11947200</v>
      </c>
      <c r="AL18" s="29">
        <f t="shared" si="20"/>
        <v>45141196</v>
      </c>
      <c r="AM18" s="33">
        <f t="shared" si="20"/>
        <v>40150958</v>
      </c>
      <c r="AN18" s="37">
        <f>AJ18/2+I18+K18+Q18+S18+Y18+AA18+AG18+AI18</f>
        <v>40150958</v>
      </c>
      <c r="AO18" t="b">
        <f>AM18=AN18</f>
        <v>1</v>
      </c>
    </row>
    <row r="21" spans="1:41" x14ac:dyDescent="0.2">
      <c r="AJ21" s="271"/>
      <c r="AK21" s="271"/>
      <c r="AL21" s="37"/>
    </row>
    <row r="25" spans="1:41" x14ac:dyDescent="0.2">
      <c r="AL25" s="37"/>
    </row>
  </sheetData>
  <mergeCells count="24">
    <mergeCell ref="A18:C18"/>
    <mergeCell ref="A1:AM1"/>
    <mergeCell ref="A2:AM2"/>
    <mergeCell ref="A3:AM3"/>
    <mergeCell ref="AJ5:AJ7"/>
    <mergeCell ref="AK5:AK7"/>
    <mergeCell ref="D5:K5"/>
    <mergeCell ref="D6:G6"/>
    <mergeCell ref="H6:K6"/>
    <mergeCell ref="L5:S5"/>
    <mergeCell ref="AL5:AL7"/>
    <mergeCell ref="AM5:AM7"/>
    <mergeCell ref="A5:A7"/>
    <mergeCell ref="B5:B7"/>
    <mergeCell ref="C5:C7"/>
    <mergeCell ref="L6:O6"/>
    <mergeCell ref="AJ21:AK21"/>
    <mergeCell ref="P6:S6"/>
    <mergeCell ref="T5:AA5"/>
    <mergeCell ref="T6:W6"/>
    <mergeCell ref="X6:AA6"/>
    <mergeCell ref="AB5:AI5"/>
    <mergeCell ref="AB6:AE6"/>
    <mergeCell ref="AF6:AI6"/>
  </mergeCells>
  <phoneticPr fontId="3" type="noConversion"/>
  <printOptions horizontalCentered="1"/>
  <pageMargins left="0" right="0" top="1.9685039370078741" bottom="0.98425196850393704" header="0.39370078740157483" footer="0.78740157480314965"/>
  <pageSetup paperSize="20480" scale="45" orientation="landscape" r:id="rId1"/>
  <headerFooter alignWithMargins="0">
    <oddHeader>&amp;LDivisión de Municipalidades
Departamento de Finanzas Municipales
Unidad de Análisis Financiero</oddHeader>
    <oddFooter>&amp;L&amp;D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5"/>
  <sheetViews>
    <sheetView zoomScale="80" zoomScaleNormal="80" workbookViewId="0">
      <selection activeCell="C4" sqref="C1:AN1048576"/>
    </sheetView>
  </sheetViews>
  <sheetFormatPr baseColWidth="10" defaultRowHeight="12.75" x14ac:dyDescent="0.2"/>
  <cols>
    <col min="1" max="1" width="9.7109375" customWidth="1"/>
    <col min="2" max="2" width="13.42578125" customWidth="1"/>
    <col min="3" max="3" width="17.7109375" style="38" customWidth="1"/>
    <col min="4" max="4" width="14.28515625" style="38" customWidth="1"/>
    <col min="5" max="5" width="14.85546875" style="38" customWidth="1"/>
    <col min="6" max="6" width="15" style="38" customWidth="1"/>
    <col min="7" max="11" width="14.5703125" style="38" customWidth="1"/>
    <col min="12" max="12" width="14.28515625" style="38" customWidth="1"/>
    <col min="13" max="13" width="14.85546875" style="38" customWidth="1"/>
    <col min="14" max="14" width="15.42578125" style="38" customWidth="1"/>
    <col min="15" max="19" width="14.5703125" style="38" customWidth="1"/>
    <col min="20" max="20" width="14.28515625" style="38" customWidth="1"/>
    <col min="21" max="21" width="14.85546875" style="38" customWidth="1"/>
    <col min="22" max="22" width="15.28515625" style="38" customWidth="1"/>
    <col min="23" max="27" width="14.5703125" style="38" customWidth="1"/>
    <col min="28" max="28" width="14.28515625" style="38" customWidth="1"/>
    <col min="29" max="29" width="14.85546875" style="38" customWidth="1"/>
    <col min="30" max="30" width="15.140625" style="38" customWidth="1"/>
    <col min="31" max="35" width="14.5703125" style="38" customWidth="1"/>
    <col min="36" max="36" width="15.42578125" style="38" customWidth="1"/>
    <col min="37" max="37" width="13.85546875" customWidth="1"/>
    <col min="38" max="38" width="16.140625" customWidth="1"/>
    <col min="39" max="39" width="16.5703125" customWidth="1"/>
    <col min="41" max="41" width="15.42578125" customWidth="1"/>
    <col min="43" max="43" width="13" bestFit="1" customWidth="1"/>
  </cols>
  <sheetData>
    <row r="1" spans="1:40" s="27" customFormat="1" ht="18" x14ac:dyDescent="0.25">
      <c r="A1" s="219" t="s">
        <v>854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219"/>
    </row>
    <row r="2" spans="1:40" s="27" customFormat="1" ht="18" x14ac:dyDescent="0.25">
      <c r="A2" s="219" t="s">
        <v>847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</row>
    <row r="3" spans="1:40" s="27" customFormat="1" ht="18" x14ac:dyDescent="0.25">
      <c r="A3" s="219" t="s">
        <v>843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</row>
    <row r="4" spans="1:40" ht="13.5" thickBot="1" x14ac:dyDescent="0.25"/>
    <row r="5" spans="1:40" ht="20.25" customHeight="1" thickBot="1" x14ac:dyDescent="0.25">
      <c r="A5" s="255" t="s">
        <v>780</v>
      </c>
      <c r="B5" s="258" t="s">
        <v>781</v>
      </c>
      <c r="C5" s="245" t="s">
        <v>782</v>
      </c>
      <c r="D5" s="223" t="s">
        <v>858</v>
      </c>
      <c r="E5" s="224"/>
      <c r="F5" s="224"/>
      <c r="G5" s="224"/>
      <c r="H5" s="224"/>
      <c r="I5" s="224"/>
      <c r="J5" s="224"/>
      <c r="K5" s="225"/>
      <c r="L5" s="224" t="s">
        <v>859</v>
      </c>
      <c r="M5" s="224"/>
      <c r="N5" s="224"/>
      <c r="O5" s="224"/>
      <c r="P5" s="224"/>
      <c r="Q5" s="224"/>
      <c r="R5" s="224"/>
      <c r="S5" s="225"/>
      <c r="T5" s="223" t="s">
        <v>860</v>
      </c>
      <c r="U5" s="224"/>
      <c r="V5" s="224"/>
      <c r="W5" s="224"/>
      <c r="X5" s="224"/>
      <c r="Y5" s="224"/>
      <c r="Z5" s="224"/>
      <c r="AA5" s="225"/>
      <c r="AB5" s="223" t="s">
        <v>861</v>
      </c>
      <c r="AC5" s="224"/>
      <c r="AD5" s="224"/>
      <c r="AE5" s="224"/>
      <c r="AF5" s="224"/>
      <c r="AG5" s="224"/>
      <c r="AH5" s="224"/>
      <c r="AI5" s="225"/>
      <c r="AJ5" s="226" t="s">
        <v>784</v>
      </c>
      <c r="AK5" s="229" t="s">
        <v>783</v>
      </c>
      <c r="AL5" s="229" t="s">
        <v>853</v>
      </c>
      <c r="AM5" s="216" t="s">
        <v>852</v>
      </c>
    </row>
    <row r="6" spans="1:40" ht="27.75" customHeight="1" thickBot="1" x14ac:dyDescent="0.25">
      <c r="A6" s="256"/>
      <c r="B6" s="259"/>
      <c r="C6" s="246"/>
      <c r="D6" s="223" t="s">
        <v>850</v>
      </c>
      <c r="E6" s="224"/>
      <c r="F6" s="224"/>
      <c r="G6" s="225"/>
      <c r="H6" s="224" t="s">
        <v>851</v>
      </c>
      <c r="I6" s="224"/>
      <c r="J6" s="224"/>
      <c r="K6" s="225"/>
      <c r="L6" s="224" t="s">
        <v>850</v>
      </c>
      <c r="M6" s="224"/>
      <c r="N6" s="224"/>
      <c r="O6" s="225"/>
      <c r="P6" s="224" t="s">
        <v>851</v>
      </c>
      <c r="Q6" s="224"/>
      <c r="R6" s="224"/>
      <c r="S6" s="225"/>
      <c r="T6" s="224" t="s">
        <v>850</v>
      </c>
      <c r="U6" s="224"/>
      <c r="V6" s="224"/>
      <c r="W6" s="225"/>
      <c r="X6" s="224" t="s">
        <v>851</v>
      </c>
      <c r="Y6" s="224"/>
      <c r="Z6" s="224"/>
      <c r="AA6" s="225"/>
      <c r="AB6" s="224" t="s">
        <v>850</v>
      </c>
      <c r="AC6" s="224"/>
      <c r="AD6" s="224"/>
      <c r="AE6" s="225"/>
      <c r="AF6" s="224" t="s">
        <v>851</v>
      </c>
      <c r="AG6" s="224"/>
      <c r="AH6" s="224"/>
      <c r="AI6" s="225"/>
      <c r="AJ6" s="227"/>
      <c r="AK6" s="230"/>
      <c r="AL6" s="230"/>
      <c r="AM6" s="217"/>
    </row>
    <row r="7" spans="1:40" ht="68.25" customHeight="1" thickBot="1" x14ac:dyDescent="0.25">
      <c r="A7" s="257"/>
      <c r="B7" s="260"/>
      <c r="C7" s="247"/>
      <c r="D7" s="103" t="s">
        <v>803</v>
      </c>
      <c r="E7" s="104" t="s">
        <v>778</v>
      </c>
      <c r="F7" s="105" t="s">
        <v>802</v>
      </c>
      <c r="G7" s="106" t="s">
        <v>779</v>
      </c>
      <c r="H7" s="103" t="s">
        <v>803</v>
      </c>
      <c r="I7" s="104" t="s">
        <v>778</v>
      </c>
      <c r="J7" s="105" t="s">
        <v>802</v>
      </c>
      <c r="K7" s="106" t="s">
        <v>779</v>
      </c>
      <c r="L7" s="124" t="s">
        <v>803</v>
      </c>
      <c r="M7" s="104" t="s">
        <v>778</v>
      </c>
      <c r="N7" s="104" t="s">
        <v>777</v>
      </c>
      <c r="O7" s="107" t="s">
        <v>779</v>
      </c>
      <c r="P7" s="103" t="s">
        <v>803</v>
      </c>
      <c r="Q7" s="104" t="s">
        <v>778</v>
      </c>
      <c r="R7" s="104" t="s">
        <v>777</v>
      </c>
      <c r="S7" s="107" t="s">
        <v>779</v>
      </c>
      <c r="T7" s="108" t="s">
        <v>803</v>
      </c>
      <c r="U7" s="109" t="s">
        <v>778</v>
      </c>
      <c r="V7" s="109" t="s">
        <v>777</v>
      </c>
      <c r="W7" s="110" t="s">
        <v>779</v>
      </c>
      <c r="X7" s="108" t="s">
        <v>803</v>
      </c>
      <c r="Y7" s="109" t="s">
        <v>778</v>
      </c>
      <c r="Z7" s="109" t="s">
        <v>777</v>
      </c>
      <c r="AA7" s="110" t="s">
        <v>779</v>
      </c>
      <c r="AB7" s="108" t="s">
        <v>803</v>
      </c>
      <c r="AC7" s="109" t="s">
        <v>778</v>
      </c>
      <c r="AD7" s="109" t="s">
        <v>777</v>
      </c>
      <c r="AE7" s="110" t="s">
        <v>779</v>
      </c>
      <c r="AF7" s="103" t="s">
        <v>803</v>
      </c>
      <c r="AG7" s="104" t="s">
        <v>778</v>
      </c>
      <c r="AH7" s="104" t="s">
        <v>777</v>
      </c>
      <c r="AI7" s="107" t="s">
        <v>779</v>
      </c>
      <c r="AJ7" s="228"/>
      <c r="AK7" s="231"/>
      <c r="AL7" s="231"/>
      <c r="AM7" s="218"/>
    </row>
    <row r="8" spans="1:40" x14ac:dyDescent="0.2">
      <c r="A8" s="11" t="s">
        <v>630</v>
      </c>
      <c r="B8" s="2" t="s">
        <v>631</v>
      </c>
      <c r="C8" s="12" t="s">
        <v>632</v>
      </c>
      <c r="D8" s="92">
        <v>125</v>
      </c>
      <c r="E8" s="15">
        <f>D8*74426</f>
        <v>9303250</v>
      </c>
      <c r="F8" s="92">
        <v>36</v>
      </c>
      <c r="G8" s="17">
        <f>F8*31440</f>
        <v>1131840</v>
      </c>
      <c r="H8" s="64">
        <v>0</v>
      </c>
      <c r="I8" s="64">
        <f>H8*74426</f>
        <v>0</v>
      </c>
      <c r="J8" s="41">
        <v>12</v>
      </c>
      <c r="K8" s="41">
        <f>J8*31440</f>
        <v>377280</v>
      </c>
      <c r="L8" s="92">
        <v>57</v>
      </c>
      <c r="M8" s="15">
        <f>L8*74426</f>
        <v>4242282</v>
      </c>
      <c r="N8" s="92">
        <v>7</v>
      </c>
      <c r="O8" s="17">
        <f>N8*31440</f>
        <v>220080</v>
      </c>
      <c r="P8" s="64">
        <v>1</v>
      </c>
      <c r="Q8" s="64">
        <f>P8*74426</f>
        <v>74426</v>
      </c>
      <c r="R8" s="64"/>
      <c r="S8" s="64">
        <f>R8*31440</f>
        <v>0</v>
      </c>
      <c r="T8" s="92">
        <v>2</v>
      </c>
      <c r="U8" s="15">
        <f>T8*74426</f>
        <v>148852</v>
      </c>
      <c r="V8" s="51"/>
      <c r="W8" s="17">
        <f>V8*31440</f>
        <v>0</v>
      </c>
      <c r="X8" s="64"/>
      <c r="Y8" s="64">
        <f>X8*74426</f>
        <v>0</v>
      </c>
      <c r="Z8" s="64">
        <v>2</v>
      </c>
      <c r="AA8" s="64">
        <f>Z8*31440</f>
        <v>62880</v>
      </c>
      <c r="AB8" s="92">
        <v>26</v>
      </c>
      <c r="AC8" s="15">
        <f>AB8*74426</f>
        <v>1935076</v>
      </c>
      <c r="AD8" s="92">
        <v>15</v>
      </c>
      <c r="AE8" s="64">
        <f>AD8*31440</f>
        <v>471600</v>
      </c>
      <c r="AF8" s="41"/>
      <c r="AG8" s="41">
        <f>AF8*74426</f>
        <v>0</v>
      </c>
      <c r="AH8" s="41">
        <v>2</v>
      </c>
      <c r="AI8" s="41">
        <f>AH8*31440</f>
        <v>62880</v>
      </c>
      <c r="AJ8" s="47">
        <f t="shared" ref="AJ8:AJ17" si="0">(E8+M8+U8+AC8)</f>
        <v>15629460</v>
      </c>
      <c r="AK8" s="14">
        <f t="shared" ref="AK8:AK17" si="1">(G8+O8+W8+AE8)</f>
        <v>1823520</v>
      </c>
      <c r="AL8" s="14">
        <f>AJ8/2+AK8</f>
        <v>9638250</v>
      </c>
      <c r="AM8" s="32">
        <f>SUM(AJ8/2+I8+K8+Q8+S8+Y8+AA8+AG8+AI8)</f>
        <v>8392196</v>
      </c>
      <c r="AN8" s="37"/>
    </row>
    <row r="9" spans="1:40" x14ac:dyDescent="0.2">
      <c r="A9" s="4" t="s">
        <v>633</v>
      </c>
      <c r="B9" s="1" t="s">
        <v>634</v>
      </c>
      <c r="C9" s="5" t="s">
        <v>635</v>
      </c>
      <c r="D9" s="92">
        <v>12</v>
      </c>
      <c r="E9" s="15">
        <f t="shared" ref="E9:E17" si="2">D9*74426</f>
        <v>893112</v>
      </c>
      <c r="F9" s="92">
        <v>5</v>
      </c>
      <c r="G9" s="17">
        <f t="shared" ref="G9:G17" si="3">F9*31440</f>
        <v>157200</v>
      </c>
      <c r="H9" s="64"/>
      <c r="I9" s="64">
        <f t="shared" ref="I9:I17" si="4">H9*74426</f>
        <v>0</v>
      </c>
      <c r="J9" s="41"/>
      <c r="K9" s="41">
        <f t="shared" ref="K9:K17" si="5">J9*31440</f>
        <v>0</v>
      </c>
      <c r="L9" s="92">
        <v>4</v>
      </c>
      <c r="M9" s="15">
        <f t="shared" ref="M9:M17" si="6">L9*74426</f>
        <v>297704</v>
      </c>
      <c r="N9" s="92">
        <v>0</v>
      </c>
      <c r="O9" s="17">
        <f t="shared" ref="O9:O17" si="7">N9*31440</f>
        <v>0</v>
      </c>
      <c r="P9" s="64"/>
      <c r="Q9" s="64">
        <f t="shared" ref="Q9:Q17" si="8">P9*74426</f>
        <v>0</v>
      </c>
      <c r="R9" s="64"/>
      <c r="S9" s="64">
        <f t="shared" ref="S9:S17" si="9">R9*31440</f>
        <v>0</v>
      </c>
      <c r="T9" s="92"/>
      <c r="U9" s="15">
        <f t="shared" ref="U9:U17" si="10">T9*74426</f>
        <v>0</v>
      </c>
      <c r="V9" s="51"/>
      <c r="W9" s="17">
        <f t="shared" ref="W9:W17" si="11">V9*31440</f>
        <v>0</v>
      </c>
      <c r="X9" s="64"/>
      <c r="Y9" s="64">
        <f t="shared" ref="Y9:Y17" si="12">X9*74426</f>
        <v>0</v>
      </c>
      <c r="Z9" s="64"/>
      <c r="AA9" s="64">
        <f t="shared" ref="AA9:AA17" si="13">Z9*31440</f>
        <v>0</v>
      </c>
      <c r="AB9" s="92">
        <v>2</v>
      </c>
      <c r="AC9" s="15">
        <f t="shared" ref="AC9:AC17" si="14">AB9*74426</f>
        <v>148852</v>
      </c>
      <c r="AD9" s="92">
        <v>0</v>
      </c>
      <c r="AE9" s="64">
        <f t="shared" ref="AE9:AE17" si="15">AD9*31440</f>
        <v>0</v>
      </c>
      <c r="AF9" s="41"/>
      <c r="AG9" s="41">
        <f t="shared" ref="AG9:AG17" si="16">AF9*74426</f>
        <v>0</v>
      </c>
      <c r="AH9" s="41"/>
      <c r="AI9" s="41">
        <f t="shared" ref="AI9:AI17" si="17">AH9*31440</f>
        <v>0</v>
      </c>
      <c r="AJ9" s="47">
        <f t="shared" si="0"/>
        <v>1339668</v>
      </c>
      <c r="AK9" s="14">
        <f t="shared" si="1"/>
        <v>157200</v>
      </c>
      <c r="AL9" s="14">
        <f t="shared" ref="AL9:AL17" si="18">AJ9/2+AK9</f>
        <v>827034</v>
      </c>
      <c r="AM9" s="32">
        <f t="shared" ref="AM9:AM17" si="19">SUM(AJ9/2+I9+K9+Q9+S9+Y9+AA9+AG9+AI9)</f>
        <v>669834</v>
      </c>
      <c r="AN9" s="37"/>
    </row>
    <row r="10" spans="1:40" x14ac:dyDescent="0.2">
      <c r="A10" s="4" t="s">
        <v>636</v>
      </c>
      <c r="B10" s="1" t="s">
        <v>633</v>
      </c>
      <c r="C10" s="5" t="s">
        <v>637</v>
      </c>
      <c r="D10" s="92"/>
      <c r="E10" s="15">
        <f t="shared" si="2"/>
        <v>0</v>
      </c>
      <c r="F10" s="92"/>
      <c r="G10" s="17">
        <f t="shared" si="3"/>
        <v>0</v>
      </c>
      <c r="H10" s="64">
        <v>1</v>
      </c>
      <c r="I10" s="64">
        <f t="shared" si="4"/>
        <v>74426</v>
      </c>
      <c r="J10" s="41"/>
      <c r="K10" s="41">
        <f t="shared" si="5"/>
        <v>0</v>
      </c>
      <c r="L10" s="92"/>
      <c r="M10" s="15">
        <f t="shared" si="6"/>
        <v>0</v>
      </c>
      <c r="N10" s="92"/>
      <c r="O10" s="17">
        <f t="shared" si="7"/>
        <v>0</v>
      </c>
      <c r="P10" s="64">
        <v>2</v>
      </c>
      <c r="Q10" s="64">
        <f t="shared" si="8"/>
        <v>148852</v>
      </c>
      <c r="R10" s="64"/>
      <c r="S10" s="64">
        <f t="shared" si="9"/>
        <v>0</v>
      </c>
      <c r="T10" s="92"/>
      <c r="U10" s="15">
        <f t="shared" si="10"/>
        <v>0</v>
      </c>
      <c r="V10" s="57"/>
      <c r="W10" s="17">
        <f t="shared" si="11"/>
        <v>0</v>
      </c>
      <c r="X10" s="64"/>
      <c r="Y10" s="64">
        <f t="shared" si="12"/>
        <v>0</v>
      </c>
      <c r="Z10" s="64"/>
      <c r="AA10" s="64">
        <f t="shared" si="13"/>
        <v>0</v>
      </c>
      <c r="AB10" s="92"/>
      <c r="AC10" s="15">
        <f t="shared" si="14"/>
        <v>0</v>
      </c>
      <c r="AD10" s="92"/>
      <c r="AE10" s="64">
        <f t="shared" si="15"/>
        <v>0</v>
      </c>
      <c r="AF10" s="41"/>
      <c r="AG10" s="41">
        <f t="shared" si="16"/>
        <v>0</v>
      </c>
      <c r="AH10" s="41"/>
      <c r="AI10" s="41">
        <f t="shared" si="17"/>
        <v>0</v>
      </c>
      <c r="AJ10" s="47">
        <f t="shared" si="0"/>
        <v>0</v>
      </c>
      <c r="AK10" s="14">
        <f t="shared" si="1"/>
        <v>0</v>
      </c>
      <c r="AL10" s="14">
        <f t="shared" si="18"/>
        <v>0</v>
      </c>
      <c r="AM10" s="32">
        <f t="shared" si="19"/>
        <v>223278</v>
      </c>
      <c r="AN10" s="37"/>
    </row>
    <row r="11" spans="1:40" x14ac:dyDescent="0.2">
      <c r="A11" s="4" t="s">
        <v>638</v>
      </c>
      <c r="B11" s="1" t="s">
        <v>639</v>
      </c>
      <c r="C11" s="5" t="s">
        <v>640</v>
      </c>
      <c r="D11" s="92">
        <v>8</v>
      </c>
      <c r="E11" s="15">
        <f t="shared" si="2"/>
        <v>595408</v>
      </c>
      <c r="F11" s="92">
        <v>4</v>
      </c>
      <c r="G11" s="17">
        <f t="shared" si="3"/>
        <v>125760</v>
      </c>
      <c r="H11" s="64"/>
      <c r="I11" s="64">
        <f t="shared" si="4"/>
        <v>0</v>
      </c>
      <c r="J11" s="41"/>
      <c r="K11" s="41">
        <f t="shared" si="5"/>
        <v>0</v>
      </c>
      <c r="L11" s="92">
        <v>3</v>
      </c>
      <c r="M11" s="15">
        <f t="shared" si="6"/>
        <v>223278</v>
      </c>
      <c r="N11" s="92">
        <v>1</v>
      </c>
      <c r="O11" s="17">
        <f t="shared" si="7"/>
        <v>31440</v>
      </c>
      <c r="P11" s="64"/>
      <c r="Q11" s="64">
        <f t="shared" si="8"/>
        <v>0</v>
      </c>
      <c r="R11" s="64"/>
      <c r="S11" s="64">
        <f t="shared" si="9"/>
        <v>0</v>
      </c>
      <c r="T11" s="92"/>
      <c r="U11" s="15">
        <f t="shared" si="10"/>
        <v>0</v>
      </c>
      <c r="V11" s="51"/>
      <c r="W11" s="17">
        <f t="shared" si="11"/>
        <v>0</v>
      </c>
      <c r="X11" s="64"/>
      <c r="Y11" s="64">
        <f t="shared" si="12"/>
        <v>0</v>
      </c>
      <c r="Z11" s="64"/>
      <c r="AA11" s="64">
        <f t="shared" si="13"/>
        <v>0</v>
      </c>
      <c r="AB11" s="92"/>
      <c r="AC11" s="15">
        <f t="shared" si="14"/>
        <v>0</v>
      </c>
      <c r="AD11" s="92"/>
      <c r="AE11" s="64">
        <f t="shared" si="15"/>
        <v>0</v>
      </c>
      <c r="AF11" s="41"/>
      <c r="AG11" s="41">
        <f t="shared" si="16"/>
        <v>0</v>
      </c>
      <c r="AH11" s="41"/>
      <c r="AI11" s="41">
        <f t="shared" si="17"/>
        <v>0</v>
      </c>
      <c r="AJ11" s="47">
        <f t="shared" si="0"/>
        <v>818686</v>
      </c>
      <c r="AK11" s="14">
        <f t="shared" si="1"/>
        <v>157200</v>
      </c>
      <c r="AL11" s="14">
        <f t="shared" si="18"/>
        <v>566543</v>
      </c>
      <c r="AM11" s="32">
        <f t="shared" si="19"/>
        <v>409343</v>
      </c>
      <c r="AN11" s="37"/>
    </row>
    <row r="12" spans="1:40" x14ac:dyDescent="0.2">
      <c r="A12" s="4" t="s">
        <v>641</v>
      </c>
      <c r="B12" s="1" t="s">
        <v>630</v>
      </c>
      <c r="C12" s="5" t="s">
        <v>642</v>
      </c>
      <c r="D12" s="92">
        <v>586</v>
      </c>
      <c r="E12" s="15">
        <f t="shared" si="2"/>
        <v>43613636</v>
      </c>
      <c r="F12" s="92">
        <v>173</v>
      </c>
      <c r="G12" s="17">
        <f t="shared" si="3"/>
        <v>5439120</v>
      </c>
      <c r="H12" s="64">
        <v>31</v>
      </c>
      <c r="I12" s="64">
        <f t="shared" si="4"/>
        <v>2307206</v>
      </c>
      <c r="J12" s="41">
        <v>51</v>
      </c>
      <c r="K12" s="41">
        <f t="shared" si="5"/>
        <v>1603440</v>
      </c>
      <c r="L12" s="92">
        <v>151</v>
      </c>
      <c r="M12" s="15">
        <f t="shared" si="6"/>
        <v>11238326</v>
      </c>
      <c r="N12" s="92">
        <v>65</v>
      </c>
      <c r="O12" s="17">
        <f t="shared" si="7"/>
        <v>2043600</v>
      </c>
      <c r="P12" s="64"/>
      <c r="Q12" s="64">
        <f t="shared" si="8"/>
        <v>0</v>
      </c>
      <c r="R12" s="64"/>
      <c r="S12" s="64">
        <f t="shared" si="9"/>
        <v>0</v>
      </c>
      <c r="T12" s="92">
        <v>9</v>
      </c>
      <c r="U12" s="15">
        <f t="shared" si="10"/>
        <v>669834</v>
      </c>
      <c r="V12" s="51"/>
      <c r="W12" s="17">
        <f t="shared" si="11"/>
        <v>0</v>
      </c>
      <c r="X12" s="64"/>
      <c r="Y12" s="64">
        <f t="shared" si="12"/>
        <v>0</v>
      </c>
      <c r="Z12" s="64"/>
      <c r="AA12" s="64">
        <f t="shared" si="13"/>
        <v>0</v>
      </c>
      <c r="AB12" s="92">
        <v>41</v>
      </c>
      <c r="AC12" s="15">
        <f t="shared" si="14"/>
        <v>3051466</v>
      </c>
      <c r="AD12" s="92">
        <v>35</v>
      </c>
      <c r="AE12" s="64">
        <f t="shared" si="15"/>
        <v>1100400</v>
      </c>
      <c r="AF12" s="41"/>
      <c r="AG12" s="41">
        <f t="shared" si="16"/>
        <v>0</v>
      </c>
      <c r="AH12" s="41"/>
      <c r="AI12" s="41">
        <f t="shared" si="17"/>
        <v>0</v>
      </c>
      <c r="AJ12" s="47">
        <f t="shared" si="0"/>
        <v>58573262</v>
      </c>
      <c r="AK12" s="14">
        <f t="shared" si="1"/>
        <v>8583120</v>
      </c>
      <c r="AL12" s="14">
        <f t="shared" si="18"/>
        <v>37869751</v>
      </c>
      <c r="AM12" s="32">
        <f t="shared" si="19"/>
        <v>33197277</v>
      </c>
      <c r="AN12" s="37"/>
    </row>
    <row r="13" spans="1:40" x14ac:dyDescent="0.2">
      <c r="A13" s="4" t="s">
        <v>643</v>
      </c>
      <c r="B13" s="1" t="s">
        <v>644</v>
      </c>
      <c r="C13" s="5" t="s">
        <v>645</v>
      </c>
      <c r="D13" s="92"/>
      <c r="E13" s="15">
        <f t="shared" si="2"/>
        <v>0</v>
      </c>
      <c r="F13" s="92"/>
      <c r="G13" s="17">
        <f t="shared" si="3"/>
        <v>0</v>
      </c>
      <c r="H13" s="64"/>
      <c r="I13" s="64">
        <f t="shared" si="4"/>
        <v>0</v>
      </c>
      <c r="J13" s="41"/>
      <c r="K13" s="41">
        <f t="shared" si="5"/>
        <v>0</v>
      </c>
      <c r="L13" s="92"/>
      <c r="M13" s="15">
        <f t="shared" si="6"/>
        <v>0</v>
      </c>
      <c r="N13" s="92"/>
      <c r="O13" s="17">
        <f t="shared" si="7"/>
        <v>0</v>
      </c>
      <c r="P13" s="64"/>
      <c r="Q13" s="64">
        <f t="shared" si="8"/>
        <v>0</v>
      </c>
      <c r="R13" s="64"/>
      <c r="S13" s="64">
        <f t="shared" si="9"/>
        <v>0</v>
      </c>
      <c r="T13" s="92"/>
      <c r="U13" s="15">
        <f t="shared" si="10"/>
        <v>0</v>
      </c>
      <c r="V13" s="51"/>
      <c r="W13" s="17">
        <f t="shared" si="11"/>
        <v>0</v>
      </c>
      <c r="X13" s="64"/>
      <c r="Y13" s="64">
        <f t="shared" si="12"/>
        <v>0</v>
      </c>
      <c r="Z13" s="64"/>
      <c r="AA13" s="64">
        <f t="shared" si="13"/>
        <v>0</v>
      </c>
      <c r="AB13" s="92"/>
      <c r="AC13" s="15">
        <f t="shared" si="14"/>
        <v>0</v>
      </c>
      <c r="AD13" s="92"/>
      <c r="AE13" s="64">
        <f t="shared" si="15"/>
        <v>0</v>
      </c>
      <c r="AF13" s="41"/>
      <c r="AG13" s="41">
        <f t="shared" si="16"/>
        <v>0</v>
      </c>
      <c r="AH13" s="41"/>
      <c r="AI13" s="41">
        <f t="shared" si="17"/>
        <v>0</v>
      </c>
      <c r="AJ13" s="47">
        <f t="shared" si="0"/>
        <v>0</v>
      </c>
      <c r="AK13" s="14">
        <f t="shared" si="1"/>
        <v>0</v>
      </c>
      <c r="AL13" s="14">
        <f t="shared" si="18"/>
        <v>0</v>
      </c>
      <c r="AM13" s="32">
        <f t="shared" si="19"/>
        <v>0</v>
      </c>
      <c r="AN13" s="37"/>
    </row>
    <row r="14" spans="1:40" x14ac:dyDescent="0.2">
      <c r="A14" s="4" t="s">
        <v>646</v>
      </c>
      <c r="B14" s="1" t="s">
        <v>646</v>
      </c>
      <c r="C14" s="5" t="s">
        <v>647</v>
      </c>
      <c r="D14" s="92"/>
      <c r="E14" s="15">
        <f t="shared" si="2"/>
        <v>0</v>
      </c>
      <c r="F14" s="92"/>
      <c r="G14" s="17">
        <f t="shared" si="3"/>
        <v>0</v>
      </c>
      <c r="H14" s="64">
        <v>46</v>
      </c>
      <c r="I14" s="64">
        <f t="shared" si="4"/>
        <v>3423596</v>
      </c>
      <c r="J14" s="41">
        <v>14</v>
      </c>
      <c r="K14" s="41">
        <f t="shared" si="5"/>
        <v>440160</v>
      </c>
      <c r="L14" s="92"/>
      <c r="M14" s="15">
        <f t="shared" si="6"/>
        <v>0</v>
      </c>
      <c r="N14" s="92"/>
      <c r="O14" s="17">
        <f t="shared" si="7"/>
        <v>0</v>
      </c>
      <c r="P14" s="64"/>
      <c r="Q14" s="64">
        <f t="shared" si="8"/>
        <v>0</v>
      </c>
      <c r="R14" s="64"/>
      <c r="S14" s="64">
        <f t="shared" si="9"/>
        <v>0</v>
      </c>
      <c r="T14" s="92"/>
      <c r="U14" s="15">
        <f t="shared" si="10"/>
        <v>0</v>
      </c>
      <c r="V14" s="51"/>
      <c r="W14" s="17">
        <f t="shared" si="11"/>
        <v>0</v>
      </c>
      <c r="X14" s="64"/>
      <c r="Y14" s="64">
        <f t="shared" si="12"/>
        <v>0</v>
      </c>
      <c r="Z14" s="64"/>
      <c r="AA14" s="64">
        <f t="shared" si="13"/>
        <v>0</v>
      </c>
      <c r="AB14" s="92"/>
      <c r="AC14" s="15">
        <f t="shared" si="14"/>
        <v>0</v>
      </c>
      <c r="AD14" s="92"/>
      <c r="AE14" s="64">
        <f t="shared" si="15"/>
        <v>0</v>
      </c>
      <c r="AF14" s="41"/>
      <c r="AG14" s="41">
        <f t="shared" si="16"/>
        <v>0</v>
      </c>
      <c r="AH14" s="41"/>
      <c r="AI14" s="41">
        <f t="shared" si="17"/>
        <v>0</v>
      </c>
      <c r="AJ14" s="47">
        <f t="shared" si="0"/>
        <v>0</v>
      </c>
      <c r="AK14" s="14">
        <f t="shared" si="1"/>
        <v>0</v>
      </c>
      <c r="AL14" s="14">
        <f t="shared" si="18"/>
        <v>0</v>
      </c>
      <c r="AM14" s="32">
        <f t="shared" si="19"/>
        <v>3863756</v>
      </c>
      <c r="AN14" s="37"/>
    </row>
    <row r="15" spans="1:40" x14ac:dyDescent="0.2">
      <c r="A15" s="4" t="s">
        <v>7</v>
      </c>
      <c r="B15" s="1" t="s">
        <v>7</v>
      </c>
      <c r="C15" s="5" t="s">
        <v>8</v>
      </c>
      <c r="D15" s="92"/>
      <c r="E15" s="15">
        <f t="shared" si="2"/>
        <v>0</v>
      </c>
      <c r="F15" s="92"/>
      <c r="G15" s="17">
        <f t="shared" si="3"/>
        <v>0</v>
      </c>
      <c r="H15" s="64">
        <v>5</v>
      </c>
      <c r="I15" s="64">
        <f t="shared" si="4"/>
        <v>372130</v>
      </c>
      <c r="J15" s="41">
        <v>2</v>
      </c>
      <c r="K15" s="41">
        <f t="shared" si="5"/>
        <v>62880</v>
      </c>
      <c r="L15" s="92"/>
      <c r="M15" s="15">
        <f t="shared" si="6"/>
        <v>0</v>
      </c>
      <c r="N15" s="92"/>
      <c r="O15" s="17">
        <f t="shared" si="7"/>
        <v>0</v>
      </c>
      <c r="P15" s="64"/>
      <c r="Q15" s="64">
        <f t="shared" si="8"/>
        <v>0</v>
      </c>
      <c r="R15" s="64"/>
      <c r="S15" s="64">
        <f t="shared" si="9"/>
        <v>0</v>
      </c>
      <c r="T15" s="92"/>
      <c r="U15" s="15">
        <f t="shared" si="10"/>
        <v>0</v>
      </c>
      <c r="V15" s="57"/>
      <c r="W15" s="17">
        <f t="shared" si="11"/>
        <v>0</v>
      </c>
      <c r="X15" s="64"/>
      <c r="Y15" s="64">
        <f t="shared" si="12"/>
        <v>0</v>
      </c>
      <c r="Z15" s="64"/>
      <c r="AA15" s="64">
        <f t="shared" si="13"/>
        <v>0</v>
      </c>
      <c r="AB15" s="92"/>
      <c r="AC15" s="15">
        <f t="shared" si="14"/>
        <v>0</v>
      </c>
      <c r="AD15" s="92"/>
      <c r="AE15" s="64">
        <f t="shared" si="15"/>
        <v>0</v>
      </c>
      <c r="AF15" s="41"/>
      <c r="AG15" s="41">
        <f t="shared" si="16"/>
        <v>0</v>
      </c>
      <c r="AH15" s="41"/>
      <c r="AI15" s="41">
        <f t="shared" si="17"/>
        <v>0</v>
      </c>
      <c r="AJ15" s="47">
        <f t="shared" si="0"/>
        <v>0</v>
      </c>
      <c r="AK15" s="14">
        <f t="shared" si="1"/>
        <v>0</v>
      </c>
      <c r="AL15" s="14">
        <f t="shared" si="18"/>
        <v>0</v>
      </c>
      <c r="AM15" s="32">
        <f t="shared" si="19"/>
        <v>435010</v>
      </c>
      <c r="AN15" s="37"/>
    </row>
    <row r="16" spans="1:40" x14ac:dyDescent="0.2">
      <c r="A16" s="4" t="s">
        <v>648</v>
      </c>
      <c r="B16" s="1" t="s">
        <v>649</v>
      </c>
      <c r="C16" s="5" t="s">
        <v>650</v>
      </c>
      <c r="D16" s="92">
        <v>1</v>
      </c>
      <c r="E16" s="15">
        <f t="shared" si="2"/>
        <v>74426</v>
      </c>
      <c r="F16" s="92">
        <v>0</v>
      </c>
      <c r="G16" s="17">
        <f t="shared" si="3"/>
        <v>0</v>
      </c>
      <c r="H16" s="64"/>
      <c r="I16" s="64">
        <f t="shared" si="4"/>
        <v>0</v>
      </c>
      <c r="J16" s="41"/>
      <c r="K16" s="41">
        <f t="shared" si="5"/>
        <v>0</v>
      </c>
      <c r="L16" s="92"/>
      <c r="M16" s="15">
        <f t="shared" si="6"/>
        <v>0</v>
      </c>
      <c r="N16" s="92"/>
      <c r="O16" s="17">
        <f t="shared" si="7"/>
        <v>0</v>
      </c>
      <c r="P16" s="64"/>
      <c r="Q16" s="64">
        <f t="shared" si="8"/>
        <v>0</v>
      </c>
      <c r="R16" s="64"/>
      <c r="S16" s="64">
        <f t="shared" si="9"/>
        <v>0</v>
      </c>
      <c r="T16" s="92"/>
      <c r="U16" s="15">
        <f t="shared" si="10"/>
        <v>0</v>
      </c>
      <c r="V16" s="57"/>
      <c r="W16" s="17">
        <f t="shared" si="11"/>
        <v>0</v>
      </c>
      <c r="X16" s="64"/>
      <c r="Y16" s="64">
        <f t="shared" si="12"/>
        <v>0</v>
      </c>
      <c r="Z16" s="64"/>
      <c r="AA16" s="64">
        <f t="shared" si="13"/>
        <v>0</v>
      </c>
      <c r="AB16" s="92">
        <v>1</v>
      </c>
      <c r="AC16" s="15">
        <f t="shared" si="14"/>
        <v>74426</v>
      </c>
      <c r="AD16" s="92">
        <v>0</v>
      </c>
      <c r="AE16" s="64">
        <f t="shared" si="15"/>
        <v>0</v>
      </c>
      <c r="AF16" s="41"/>
      <c r="AG16" s="41">
        <f t="shared" si="16"/>
        <v>0</v>
      </c>
      <c r="AH16" s="41"/>
      <c r="AI16" s="41">
        <f t="shared" si="17"/>
        <v>0</v>
      </c>
      <c r="AJ16" s="47">
        <f t="shared" si="0"/>
        <v>148852</v>
      </c>
      <c r="AK16" s="14">
        <f t="shared" si="1"/>
        <v>0</v>
      </c>
      <c r="AL16" s="14">
        <f t="shared" si="18"/>
        <v>74426</v>
      </c>
      <c r="AM16" s="32">
        <f t="shared" si="19"/>
        <v>74426</v>
      </c>
      <c r="AN16" s="37"/>
    </row>
    <row r="17" spans="1:41" ht="13.5" thickBot="1" x14ac:dyDescent="0.25">
      <c r="A17" s="7" t="s">
        <v>631</v>
      </c>
      <c r="B17" s="8" t="s">
        <v>651</v>
      </c>
      <c r="C17" s="9" t="s">
        <v>652</v>
      </c>
      <c r="D17" s="92">
        <v>46</v>
      </c>
      <c r="E17" s="15">
        <f t="shared" si="2"/>
        <v>3423596</v>
      </c>
      <c r="F17" s="92">
        <v>0</v>
      </c>
      <c r="G17" s="17">
        <f t="shared" si="3"/>
        <v>0</v>
      </c>
      <c r="H17" s="64">
        <v>1</v>
      </c>
      <c r="I17" s="64">
        <f t="shared" si="4"/>
        <v>74426</v>
      </c>
      <c r="J17" s="41">
        <v>0</v>
      </c>
      <c r="K17" s="41">
        <f t="shared" si="5"/>
        <v>0</v>
      </c>
      <c r="L17" s="92"/>
      <c r="M17" s="15">
        <f t="shared" si="6"/>
        <v>0</v>
      </c>
      <c r="N17" s="92"/>
      <c r="O17" s="17">
        <f t="shared" si="7"/>
        <v>0</v>
      </c>
      <c r="P17" s="64"/>
      <c r="Q17" s="64">
        <f t="shared" si="8"/>
        <v>0</v>
      </c>
      <c r="R17" s="64"/>
      <c r="S17" s="64">
        <f t="shared" si="9"/>
        <v>0</v>
      </c>
      <c r="T17" s="92"/>
      <c r="U17" s="15">
        <f t="shared" si="10"/>
        <v>0</v>
      </c>
      <c r="V17" s="51"/>
      <c r="W17" s="17">
        <f t="shared" si="11"/>
        <v>0</v>
      </c>
      <c r="X17" s="64"/>
      <c r="Y17" s="64">
        <f t="shared" si="12"/>
        <v>0</v>
      </c>
      <c r="Z17" s="64"/>
      <c r="AA17" s="64">
        <f t="shared" si="13"/>
        <v>0</v>
      </c>
      <c r="AB17" s="92"/>
      <c r="AC17" s="15">
        <f t="shared" si="14"/>
        <v>0</v>
      </c>
      <c r="AD17" s="92"/>
      <c r="AE17" s="64">
        <f t="shared" si="15"/>
        <v>0</v>
      </c>
      <c r="AF17" s="42"/>
      <c r="AG17" s="42">
        <f t="shared" si="16"/>
        <v>0</v>
      </c>
      <c r="AH17" s="42"/>
      <c r="AI17" s="42">
        <f t="shared" si="17"/>
        <v>0</v>
      </c>
      <c r="AJ17" s="47">
        <f t="shared" si="0"/>
        <v>3423596</v>
      </c>
      <c r="AK17" s="14">
        <f t="shared" si="1"/>
        <v>0</v>
      </c>
      <c r="AL17" s="14">
        <f t="shared" si="18"/>
        <v>1711798</v>
      </c>
      <c r="AM17" s="32">
        <f t="shared" si="19"/>
        <v>1786224</v>
      </c>
      <c r="AN17" s="37"/>
    </row>
    <row r="18" spans="1:41" ht="15.75" thickBot="1" x14ac:dyDescent="0.3">
      <c r="A18" s="251" t="s">
        <v>785</v>
      </c>
      <c r="B18" s="239"/>
      <c r="C18" s="268"/>
      <c r="D18" s="36">
        <f>SUM(D8:D17)</f>
        <v>778</v>
      </c>
      <c r="E18" s="36">
        <f t="shared" ref="E18:AM18" si="20">SUM(E8:E17)</f>
        <v>57903428</v>
      </c>
      <c r="F18" s="36">
        <f t="shared" si="20"/>
        <v>218</v>
      </c>
      <c r="G18" s="36">
        <f t="shared" si="20"/>
        <v>6853920</v>
      </c>
      <c r="H18" s="36">
        <f>SUM(H8:H17)</f>
        <v>84</v>
      </c>
      <c r="I18" s="36">
        <f t="shared" si="20"/>
        <v>6251784</v>
      </c>
      <c r="J18" s="70">
        <f t="shared" si="20"/>
        <v>79</v>
      </c>
      <c r="K18" s="70">
        <f t="shared" si="20"/>
        <v>2483760</v>
      </c>
      <c r="L18" s="36">
        <f t="shared" si="20"/>
        <v>215</v>
      </c>
      <c r="M18" s="36">
        <f t="shared" si="20"/>
        <v>16001590</v>
      </c>
      <c r="N18" s="36">
        <f t="shared" si="20"/>
        <v>73</v>
      </c>
      <c r="O18" s="36">
        <f t="shared" si="20"/>
        <v>2295120</v>
      </c>
      <c r="P18" s="36">
        <f>SUM(P8:P17)</f>
        <v>3</v>
      </c>
      <c r="Q18" s="36">
        <f>SUM(Q8:Q17)</f>
        <v>223278</v>
      </c>
      <c r="R18" s="36">
        <f>SUM(R8:R17)</f>
        <v>0</v>
      </c>
      <c r="S18" s="36">
        <f>SUM(S8:S17)</f>
        <v>0</v>
      </c>
      <c r="T18" s="36">
        <f t="shared" si="20"/>
        <v>11</v>
      </c>
      <c r="U18" s="36">
        <f t="shared" si="20"/>
        <v>818686</v>
      </c>
      <c r="V18" s="36">
        <f t="shared" si="20"/>
        <v>0</v>
      </c>
      <c r="W18" s="36">
        <f t="shared" si="20"/>
        <v>0</v>
      </c>
      <c r="X18" s="36">
        <f>SUM(X8:X17)</f>
        <v>0</v>
      </c>
      <c r="Y18" s="36">
        <f>SUM(Y8:Y17)</f>
        <v>0</v>
      </c>
      <c r="Z18" s="36">
        <f>SUM(Z8:Z17)</f>
        <v>2</v>
      </c>
      <c r="AA18" s="36">
        <f>SUM(AA8:AA17)</f>
        <v>62880</v>
      </c>
      <c r="AB18" s="36">
        <f t="shared" si="20"/>
        <v>70</v>
      </c>
      <c r="AC18" s="36">
        <f t="shared" si="20"/>
        <v>5209820</v>
      </c>
      <c r="AD18" s="36">
        <f t="shared" si="20"/>
        <v>50</v>
      </c>
      <c r="AE18" s="36">
        <f t="shared" si="20"/>
        <v>1572000</v>
      </c>
      <c r="AF18" s="48">
        <f>SUM(AF8:AF17)</f>
        <v>0</v>
      </c>
      <c r="AG18" s="48">
        <f>SUM(AG8:AG17)</f>
        <v>0</v>
      </c>
      <c r="AH18" s="48">
        <f>SUM(AH8:AH17)</f>
        <v>2</v>
      </c>
      <c r="AI18" s="48">
        <f>SUM(AI8:AI17)</f>
        <v>62880</v>
      </c>
      <c r="AJ18" s="36">
        <f t="shared" si="20"/>
        <v>79933524</v>
      </c>
      <c r="AK18" s="29">
        <f t="shared" si="20"/>
        <v>10721040</v>
      </c>
      <c r="AL18" s="29">
        <f t="shared" si="20"/>
        <v>50687802</v>
      </c>
      <c r="AM18" s="33">
        <f t="shared" si="20"/>
        <v>49051344</v>
      </c>
      <c r="AN18" s="37">
        <f>AJ18/2+I18+K18+Q18+S18+Y18+AA18+AG18+AI18</f>
        <v>49051344</v>
      </c>
      <c r="AO18" t="b">
        <f>AM18=AN18</f>
        <v>1</v>
      </c>
    </row>
    <row r="21" spans="1:41" x14ac:dyDescent="0.2">
      <c r="AJ21" s="271"/>
      <c r="AK21" s="271"/>
      <c r="AL21" s="37"/>
    </row>
    <row r="25" spans="1:41" x14ac:dyDescent="0.2">
      <c r="AL25" s="37"/>
    </row>
  </sheetData>
  <mergeCells count="24">
    <mergeCell ref="AJ21:AK21"/>
    <mergeCell ref="P6:S6"/>
    <mergeCell ref="T5:AA5"/>
    <mergeCell ref="T6:W6"/>
    <mergeCell ref="X6:AA6"/>
    <mergeCell ref="AB5:AI5"/>
    <mergeCell ref="L5:S5"/>
    <mergeCell ref="L6:O6"/>
    <mergeCell ref="A18:C18"/>
    <mergeCell ref="A1:AM1"/>
    <mergeCell ref="A2:AM2"/>
    <mergeCell ref="A3:AM3"/>
    <mergeCell ref="AJ5:AJ7"/>
    <mergeCell ref="AK5:AK7"/>
    <mergeCell ref="C5:C7"/>
    <mergeCell ref="D5:K5"/>
    <mergeCell ref="D6:G6"/>
    <mergeCell ref="H6:K6"/>
    <mergeCell ref="AL5:AL7"/>
    <mergeCell ref="AM5:AM7"/>
    <mergeCell ref="A5:A7"/>
    <mergeCell ref="B5:B7"/>
    <mergeCell ref="AB6:AE6"/>
    <mergeCell ref="AF6:AI6"/>
  </mergeCells>
  <phoneticPr fontId="3" type="noConversion"/>
  <printOptions horizontalCentered="1"/>
  <pageMargins left="0" right="0" top="1.9685039370078741" bottom="0.98425196850393704" header="0.39370078740157483" footer="0.78740157480314965"/>
  <pageSetup paperSize="20480" scale="45" orientation="landscape" r:id="rId1"/>
  <headerFooter alignWithMargins="0">
    <oddHeader>&amp;LDivisión de Municipalidades
Departamento de Finanzas Municipales
Unidad de Análisis Financiero</oddHeader>
    <oddFooter>&amp;L&amp;D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9"/>
  <sheetViews>
    <sheetView zoomScale="80" zoomScaleNormal="80" workbookViewId="0">
      <selection activeCell="C4" sqref="C1:AO1048576"/>
    </sheetView>
  </sheetViews>
  <sheetFormatPr baseColWidth="10" defaultRowHeight="12.75" x14ac:dyDescent="0.2"/>
  <cols>
    <col min="2" max="2" width="13" customWidth="1"/>
    <col min="3" max="3" width="17.28515625" customWidth="1"/>
    <col min="4" max="4" width="14.42578125" style="38" customWidth="1"/>
    <col min="5" max="5" width="18.5703125" style="38" customWidth="1"/>
    <col min="6" max="6" width="15.28515625" style="38" customWidth="1"/>
    <col min="7" max="11" width="17" style="38" customWidth="1"/>
    <col min="12" max="12" width="14.42578125" style="38" customWidth="1"/>
    <col min="13" max="14" width="17.7109375" style="38" customWidth="1"/>
    <col min="15" max="19" width="16.85546875" style="38" customWidth="1"/>
    <col min="20" max="20" width="14.42578125" style="38" customWidth="1"/>
    <col min="21" max="21" width="15" style="38" customWidth="1"/>
    <col min="22" max="23" width="14.7109375" style="38" customWidth="1"/>
    <col min="24" max="27" width="14.7109375" customWidth="1"/>
    <col min="28" max="28" width="14.42578125" customWidth="1"/>
    <col min="29" max="29" width="16.5703125" customWidth="1"/>
    <col min="30" max="30" width="15.5703125" customWidth="1"/>
    <col min="31" max="35" width="14.7109375" customWidth="1"/>
    <col min="36" max="36" width="18" customWidth="1"/>
    <col min="37" max="37" width="17.42578125" customWidth="1"/>
    <col min="38" max="38" width="18.140625" customWidth="1"/>
    <col min="39" max="39" width="18" customWidth="1"/>
    <col min="40" max="40" width="13.85546875" bestFit="1" customWidth="1"/>
    <col min="41" max="41" width="14" bestFit="1" customWidth="1"/>
    <col min="43" max="43" width="13.5703125" bestFit="1" customWidth="1"/>
  </cols>
  <sheetData>
    <row r="1" spans="1:39" s="27" customFormat="1" ht="18" x14ac:dyDescent="0.25">
      <c r="A1" s="219" t="s">
        <v>856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219"/>
    </row>
    <row r="2" spans="1:39" s="27" customFormat="1" ht="18" x14ac:dyDescent="0.25">
      <c r="A2" s="219" t="s">
        <v>847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</row>
    <row r="3" spans="1:39" s="27" customFormat="1" ht="18" x14ac:dyDescent="0.25">
      <c r="A3" s="219" t="s">
        <v>801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</row>
    <row r="4" spans="1:39" ht="13.5" thickBot="1" x14ac:dyDescent="0.25"/>
    <row r="5" spans="1:39" ht="13.5" customHeight="1" thickBot="1" x14ac:dyDescent="0.25">
      <c r="A5" s="273" t="s">
        <v>780</v>
      </c>
      <c r="B5" s="273" t="s">
        <v>781</v>
      </c>
      <c r="C5" s="274" t="s">
        <v>782</v>
      </c>
      <c r="D5" s="223" t="s">
        <v>858</v>
      </c>
      <c r="E5" s="224"/>
      <c r="F5" s="224"/>
      <c r="G5" s="224"/>
      <c r="H5" s="224"/>
      <c r="I5" s="224"/>
      <c r="J5" s="224"/>
      <c r="K5" s="225"/>
      <c r="L5" s="224" t="s">
        <v>859</v>
      </c>
      <c r="M5" s="224"/>
      <c r="N5" s="224"/>
      <c r="O5" s="224"/>
      <c r="P5" s="224"/>
      <c r="Q5" s="224"/>
      <c r="R5" s="224"/>
      <c r="S5" s="225"/>
      <c r="T5" s="223" t="s">
        <v>860</v>
      </c>
      <c r="U5" s="224"/>
      <c r="V5" s="224"/>
      <c r="W5" s="224"/>
      <c r="X5" s="224"/>
      <c r="Y5" s="224"/>
      <c r="Z5" s="224"/>
      <c r="AA5" s="225"/>
      <c r="AB5" s="223" t="s">
        <v>861</v>
      </c>
      <c r="AC5" s="224"/>
      <c r="AD5" s="224"/>
      <c r="AE5" s="224"/>
      <c r="AF5" s="224"/>
      <c r="AG5" s="224"/>
      <c r="AH5" s="224"/>
      <c r="AI5" s="225"/>
      <c r="AJ5" s="226" t="s">
        <v>784</v>
      </c>
      <c r="AK5" s="229" t="s">
        <v>783</v>
      </c>
      <c r="AL5" s="229" t="s">
        <v>853</v>
      </c>
      <c r="AM5" s="216" t="s">
        <v>852</v>
      </c>
    </row>
    <row r="6" spans="1:39" ht="45.75" customHeight="1" thickBot="1" x14ac:dyDescent="0.25">
      <c r="A6" s="273"/>
      <c r="B6" s="273"/>
      <c r="C6" s="274"/>
      <c r="D6" s="223" t="s">
        <v>850</v>
      </c>
      <c r="E6" s="224"/>
      <c r="F6" s="224"/>
      <c r="G6" s="225"/>
      <c r="H6" s="224" t="s">
        <v>851</v>
      </c>
      <c r="I6" s="224"/>
      <c r="J6" s="224"/>
      <c r="K6" s="225"/>
      <c r="L6" s="224" t="s">
        <v>850</v>
      </c>
      <c r="M6" s="224"/>
      <c r="N6" s="224"/>
      <c r="O6" s="225"/>
      <c r="P6" s="224" t="s">
        <v>851</v>
      </c>
      <c r="Q6" s="224"/>
      <c r="R6" s="224"/>
      <c r="S6" s="225"/>
      <c r="T6" s="224" t="s">
        <v>850</v>
      </c>
      <c r="U6" s="224"/>
      <c r="V6" s="224"/>
      <c r="W6" s="225"/>
      <c r="X6" s="224" t="s">
        <v>851</v>
      </c>
      <c r="Y6" s="224"/>
      <c r="Z6" s="224"/>
      <c r="AA6" s="225"/>
      <c r="AB6" s="224" t="s">
        <v>850</v>
      </c>
      <c r="AC6" s="224"/>
      <c r="AD6" s="224"/>
      <c r="AE6" s="225"/>
      <c r="AF6" s="224" t="s">
        <v>851</v>
      </c>
      <c r="AG6" s="224"/>
      <c r="AH6" s="224"/>
      <c r="AI6" s="225"/>
      <c r="AJ6" s="227"/>
      <c r="AK6" s="230"/>
      <c r="AL6" s="230"/>
      <c r="AM6" s="217"/>
    </row>
    <row r="7" spans="1:39" ht="45.75" customHeight="1" thickBot="1" x14ac:dyDescent="0.25">
      <c r="A7" s="273"/>
      <c r="B7" s="273"/>
      <c r="C7" s="274"/>
      <c r="D7" s="103" t="s">
        <v>803</v>
      </c>
      <c r="E7" s="104" t="s">
        <v>778</v>
      </c>
      <c r="F7" s="105" t="s">
        <v>802</v>
      </c>
      <c r="G7" s="106" t="s">
        <v>779</v>
      </c>
      <c r="H7" s="103" t="s">
        <v>803</v>
      </c>
      <c r="I7" s="104" t="s">
        <v>778</v>
      </c>
      <c r="J7" s="105" t="s">
        <v>802</v>
      </c>
      <c r="K7" s="106" t="s">
        <v>779</v>
      </c>
      <c r="L7" s="124" t="s">
        <v>803</v>
      </c>
      <c r="M7" s="104" t="s">
        <v>778</v>
      </c>
      <c r="N7" s="104" t="s">
        <v>777</v>
      </c>
      <c r="O7" s="107" t="s">
        <v>779</v>
      </c>
      <c r="P7" s="103" t="s">
        <v>803</v>
      </c>
      <c r="Q7" s="104" t="s">
        <v>778</v>
      </c>
      <c r="R7" s="104" t="s">
        <v>777</v>
      </c>
      <c r="S7" s="107" t="s">
        <v>779</v>
      </c>
      <c r="T7" s="108" t="s">
        <v>803</v>
      </c>
      <c r="U7" s="109" t="s">
        <v>778</v>
      </c>
      <c r="V7" s="109" t="s">
        <v>777</v>
      </c>
      <c r="W7" s="110" t="s">
        <v>779</v>
      </c>
      <c r="X7" s="108" t="s">
        <v>803</v>
      </c>
      <c r="Y7" s="109" t="s">
        <v>778</v>
      </c>
      <c r="Z7" s="109" t="s">
        <v>777</v>
      </c>
      <c r="AA7" s="110" t="s">
        <v>779</v>
      </c>
      <c r="AB7" s="108" t="s">
        <v>803</v>
      </c>
      <c r="AC7" s="109" t="s">
        <v>778</v>
      </c>
      <c r="AD7" s="109" t="s">
        <v>777</v>
      </c>
      <c r="AE7" s="110" t="s">
        <v>779</v>
      </c>
      <c r="AF7" s="103" t="s">
        <v>803</v>
      </c>
      <c r="AG7" s="104" t="s">
        <v>778</v>
      </c>
      <c r="AH7" s="104" t="s">
        <v>777</v>
      </c>
      <c r="AI7" s="107" t="s">
        <v>779</v>
      </c>
      <c r="AJ7" s="228"/>
      <c r="AK7" s="231"/>
      <c r="AL7" s="231"/>
      <c r="AM7" s="218"/>
    </row>
    <row r="8" spans="1:39" x14ac:dyDescent="0.2">
      <c r="A8" s="93" t="s">
        <v>653</v>
      </c>
      <c r="B8" s="94" t="s">
        <v>653</v>
      </c>
      <c r="C8" s="95" t="s">
        <v>654</v>
      </c>
      <c r="D8" s="92">
        <v>1170</v>
      </c>
      <c r="E8" s="15">
        <f>D8*$F$64</f>
        <v>87078420</v>
      </c>
      <c r="F8" s="92">
        <v>532</v>
      </c>
      <c r="G8" s="17">
        <f>F8*$F$63</f>
        <v>16726080</v>
      </c>
      <c r="H8" s="64"/>
      <c r="I8" s="64">
        <f>H8*$F$64</f>
        <v>0</v>
      </c>
      <c r="J8" s="64"/>
      <c r="K8" s="64">
        <f>J8*$F$63</f>
        <v>0</v>
      </c>
      <c r="L8" s="92"/>
      <c r="M8" s="15">
        <f t="shared" ref="M8:M58" si="0">L8*$F$64</f>
        <v>0</v>
      </c>
      <c r="N8" s="92"/>
      <c r="O8" s="17">
        <f>N8*$F$63</f>
        <v>0</v>
      </c>
      <c r="P8" s="64">
        <v>179</v>
      </c>
      <c r="Q8" s="64">
        <f>P8*$F$64</f>
        <v>13322254</v>
      </c>
      <c r="R8" s="64">
        <v>40</v>
      </c>
      <c r="S8" s="64">
        <f>R8*$F$63</f>
        <v>1257600</v>
      </c>
      <c r="T8" s="92"/>
      <c r="U8" s="15">
        <f>T8*$F$64</f>
        <v>0</v>
      </c>
      <c r="V8" s="92"/>
      <c r="W8" s="17">
        <f>V8*$F$63</f>
        <v>0</v>
      </c>
      <c r="X8" s="101"/>
      <c r="Y8" s="101">
        <f>X8*$F$64</f>
        <v>0</v>
      </c>
      <c r="Z8" s="101"/>
      <c r="AA8" s="101">
        <f>Z8*$F$63</f>
        <v>0</v>
      </c>
      <c r="AB8" s="62"/>
      <c r="AC8" s="14">
        <f t="shared" ref="AC8:AC59" si="1">AB8*$F$64</f>
        <v>0</v>
      </c>
      <c r="AD8" s="62"/>
      <c r="AE8" s="101">
        <f>AD8*$F$63</f>
        <v>0</v>
      </c>
      <c r="AF8" s="3"/>
      <c r="AG8" s="3">
        <f>AF8*$F$64</f>
        <v>0</v>
      </c>
      <c r="AH8" s="3"/>
      <c r="AI8" s="3">
        <f>AH8*$F$63</f>
        <v>0</v>
      </c>
      <c r="AJ8" s="78">
        <f>(E8+M8+U8+AC8)</f>
        <v>87078420</v>
      </c>
      <c r="AK8" s="14">
        <f>(G8+O8+W8+AE8)</f>
        <v>16726080</v>
      </c>
      <c r="AL8" s="14">
        <f>AJ8/2+AK8</f>
        <v>60265290</v>
      </c>
      <c r="AM8" s="32">
        <f>SUM(AJ8/2+I8+K8+Q8+S8+Y8+AA8+AG8+AI8)</f>
        <v>58119064</v>
      </c>
    </row>
    <row r="9" spans="1:39" x14ac:dyDescent="0.2">
      <c r="A9" s="96" t="s">
        <v>655</v>
      </c>
      <c r="B9" s="91" t="s">
        <v>656</v>
      </c>
      <c r="C9" s="97" t="s">
        <v>657</v>
      </c>
      <c r="D9" s="92">
        <v>325</v>
      </c>
      <c r="E9" s="15">
        <f t="shared" ref="E9:E59" si="2">D9*$F$64</f>
        <v>24188450</v>
      </c>
      <c r="F9" s="92">
        <v>150</v>
      </c>
      <c r="G9" s="17">
        <f t="shared" ref="G9:G59" si="3">F9*$F$63</f>
        <v>4716000</v>
      </c>
      <c r="H9" s="64"/>
      <c r="I9" s="64">
        <f t="shared" ref="I9:I59" si="4">H9*$F$64</f>
        <v>0</v>
      </c>
      <c r="J9" s="64"/>
      <c r="K9" s="64">
        <f t="shared" ref="K9:K59" si="5">J9*$F$63</f>
        <v>0</v>
      </c>
      <c r="L9" s="92">
        <v>132</v>
      </c>
      <c r="M9" s="15">
        <f t="shared" si="0"/>
        <v>9824232</v>
      </c>
      <c r="N9" s="92">
        <v>75</v>
      </c>
      <c r="O9" s="17">
        <f>N9*31440</f>
        <v>2358000</v>
      </c>
      <c r="P9" s="64"/>
      <c r="Q9" s="64">
        <f t="shared" ref="Q9:Q59" si="6">P9*$F$64</f>
        <v>0</v>
      </c>
      <c r="R9" s="64"/>
      <c r="S9" s="64">
        <f t="shared" ref="S9:S59" si="7">R9*$F$63</f>
        <v>0</v>
      </c>
      <c r="T9" s="92"/>
      <c r="U9" s="15">
        <f t="shared" ref="U9:U59" si="8">T9*$F$64</f>
        <v>0</v>
      </c>
      <c r="V9" s="92"/>
      <c r="W9" s="17">
        <f t="shared" ref="W9:W59" si="9">V9*$F$63</f>
        <v>0</v>
      </c>
      <c r="X9" s="101"/>
      <c r="Y9" s="101">
        <f t="shared" ref="Y9:Y59" si="10">X9*$F$64</f>
        <v>0</v>
      </c>
      <c r="Z9" s="101"/>
      <c r="AA9" s="101">
        <f t="shared" ref="AA9:AA59" si="11">Z9*$F$63</f>
        <v>0</v>
      </c>
      <c r="AB9" s="62"/>
      <c r="AC9" s="14">
        <f t="shared" si="1"/>
        <v>0</v>
      </c>
      <c r="AD9" s="62"/>
      <c r="AE9" s="101">
        <f>AD9*$F$63</f>
        <v>0</v>
      </c>
      <c r="AF9" s="3"/>
      <c r="AG9" s="3">
        <f t="shared" ref="AG9:AG59" si="12">AF9*$F$64</f>
        <v>0</v>
      </c>
      <c r="AH9" s="3"/>
      <c r="AI9" s="3">
        <f t="shared" ref="AI9:AI59" si="13">AH9*$F$63</f>
        <v>0</v>
      </c>
      <c r="AJ9" s="78">
        <f t="shared" ref="AJ9:AJ59" si="14">(E9+M9+U9+AC9)</f>
        <v>34012682</v>
      </c>
      <c r="AK9" s="14">
        <f t="shared" ref="AK9:AK59" si="15">(G9+O9+W9+AE9)</f>
        <v>7074000</v>
      </c>
      <c r="AL9" s="14">
        <f t="shared" ref="AL9:AL59" si="16">AJ9/2+AK9</f>
        <v>24080341</v>
      </c>
      <c r="AM9" s="32">
        <f t="shared" ref="AM9:AM59" si="17">SUM(AJ9/2+I9+K9+Q9+S9+Y9+AA9+AG9+AI9)</f>
        <v>17006341</v>
      </c>
    </row>
    <row r="10" spans="1:39" x14ac:dyDescent="0.2">
      <c r="A10" s="96" t="s">
        <v>658</v>
      </c>
      <c r="B10" s="91" t="s">
        <v>659</v>
      </c>
      <c r="C10" s="97" t="s">
        <v>660</v>
      </c>
      <c r="D10" s="92">
        <v>467</v>
      </c>
      <c r="E10" s="15">
        <f t="shared" si="2"/>
        <v>34756942</v>
      </c>
      <c r="F10" s="92">
        <v>239</v>
      </c>
      <c r="G10" s="17">
        <f t="shared" si="3"/>
        <v>7514160</v>
      </c>
      <c r="H10" s="64"/>
      <c r="I10" s="64">
        <f t="shared" si="4"/>
        <v>0</v>
      </c>
      <c r="J10" s="64"/>
      <c r="K10" s="64">
        <f t="shared" si="5"/>
        <v>0</v>
      </c>
      <c r="L10" s="92">
        <v>231</v>
      </c>
      <c r="M10" s="15">
        <f t="shared" si="0"/>
        <v>17192406</v>
      </c>
      <c r="N10" s="92">
        <v>138</v>
      </c>
      <c r="O10" s="17">
        <f>N10*$F$63</f>
        <v>4338720</v>
      </c>
      <c r="P10" s="64"/>
      <c r="Q10" s="64">
        <f t="shared" si="6"/>
        <v>0</v>
      </c>
      <c r="R10" s="64"/>
      <c r="S10" s="64">
        <f t="shared" si="7"/>
        <v>0</v>
      </c>
      <c r="T10" s="92"/>
      <c r="U10" s="15">
        <f t="shared" si="8"/>
        <v>0</v>
      </c>
      <c r="V10" s="92"/>
      <c r="W10" s="17">
        <f t="shared" si="9"/>
        <v>0</v>
      </c>
      <c r="X10" s="101"/>
      <c r="Y10" s="101">
        <f t="shared" si="10"/>
        <v>0</v>
      </c>
      <c r="Z10" s="101"/>
      <c r="AA10" s="101">
        <f t="shared" si="11"/>
        <v>0</v>
      </c>
      <c r="AB10" s="62">
        <v>28</v>
      </c>
      <c r="AC10" s="14">
        <f t="shared" si="1"/>
        <v>2083928</v>
      </c>
      <c r="AD10" s="62">
        <v>24</v>
      </c>
      <c r="AE10" s="101">
        <f t="shared" ref="AE10:AE59" si="18">AD10*$F$63</f>
        <v>754560</v>
      </c>
      <c r="AF10" s="3"/>
      <c r="AG10" s="3">
        <f t="shared" si="12"/>
        <v>0</v>
      </c>
      <c r="AH10" s="3"/>
      <c r="AI10" s="3">
        <f t="shared" si="13"/>
        <v>0</v>
      </c>
      <c r="AJ10" s="78">
        <f t="shared" si="14"/>
        <v>54033276</v>
      </c>
      <c r="AK10" s="14">
        <f t="shared" si="15"/>
        <v>12607440</v>
      </c>
      <c r="AL10" s="14">
        <f t="shared" si="16"/>
        <v>39624078</v>
      </c>
      <c r="AM10" s="32">
        <f t="shared" si="17"/>
        <v>27016638</v>
      </c>
    </row>
    <row r="11" spans="1:39" x14ac:dyDescent="0.2">
      <c r="A11" s="96" t="s">
        <v>661</v>
      </c>
      <c r="B11" s="91" t="s">
        <v>662</v>
      </c>
      <c r="C11" s="97" t="s">
        <v>663</v>
      </c>
      <c r="D11" s="92">
        <v>220</v>
      </c>
      <c r="E11" s="15">
        <f t="shared" si="2"/>
        <v>16373720</v>
      </c>
      <c r="F11" s="92">
        <v>118</v>
      </c>
      <c r="G11" s="17">
        <f t="shared" si="3"/>
        <v>3709920</v>
      </c>
      <c r="H11" s="64"/>
      <c r="I11" s="64">
        <f t="shared" si="4"/>
        <v>0</v>
      </c>
      <c r="J11" s="64"/>
      <c r="K11" s="64">
        <f t="shared" si="5"/>
        <v>0</v>
      </c>
      <c r="L11" s="92">
        <v>144</v>
      </c>
      <c r="M11" s="15">
        <f t="shared" si="0"/>
        <v>10717344</v>
      </c>
      <c r="N11" s="92">
        <v>82</v>
      </c>
      <c r="O11" s="17">
        <f t="shared" ref="O11:O59" si="19">N11*$F$63</f>
        <v>2578080</v>
      </c>
      <c r="P11" s="64"/>
      <c r="Q11" s="64">
        <f t="shared" si="6"/>
        <v>0</v>
      </c>
      <c r="R11" s="64"/>
      <c r="S11" s="64">
        <f t="shared" si="7"/>
        <v>0</v>
      </c>
      <c r="T11" s="92"/>
      <c r="U11" s="15">
        <f t="shared" si="8"/>
        <v>0</v>
      </c>
      <c r="V11" s="92"/>
      <c r="W11" s="17">
        <f t="shared" si="9"/>
        <v>0</v>
      </c>
      <c r="X11" s="101"/>
      <c r="Y11" s="101">
        <f t="shared" si="10"/>
        <v>0</v>
      </c>
      <c r="Z11" s="101"/>
      <c r="AA11" s="101">
        <f t="shared" si="11"/>
        <v>0</v>
      </c>
      <c r="AB11" s="62">
        <v>75</v>
      </c>
      <c r="AC11" s="14">
        <f t="shared" si="1"/>
        <v>5581950</v>
      </c>
      <c r="AD11" s="62">
        <v>63</v>
      </c>
      <c r="AE11" s="101">
        <f t="shared" si="18"/>
        <v>1980720</v>
      </c>
      <c r="AF11" s="3"/>
      <c r="AG11" s="3">
        <f t="shared" si="12"/>
        <v>0</v>
      </c>
      <c r="AH11" s="3"/>
      <c r="AI11" s="3">
        <f t="shared" si="13"/>
        <v>0</v>
      </c>
      <c r="AJ11" s="78">
        <f t="shared" si="14"/>
        <v>32673014</v>
      </c>
      <c r="AK11" s="14">
        <f t="shared" si="15"/>
        <v>8268720</v>
      </c>
      <c r="AL11" s="14">
        <f t="shared" si="16"/>
        <v>24605227</v>
      </c>
      <c r="AM11" s="32">
        <f t="shared" si="17"/>
        <v>16336507</v>
      </c>
    </row>
    <row r="12" spans="1:39" x14ac:dyDescent="0.2">
      <c r="A12" s="96" t="s">
        <v>664</v>
      </c>
      <c r="B12" s="91" t="s">
        <v>665</v>
      </c>
      <c r="C12" s="97" t="s">
        <v>666</v>
      </c>
      <c r="D12" s="92">
        <v>485</v>
      </c>
      <c r="E12" s="15">
        <f t="shared" si="2"/>
        <v>36096610</v>
      </c>
      <c r="F12" s="92">
        <v>178</v>
      </c>
      <c r="G12" s="17">
        <f t="shared" si="3"/>
        <v>5596320</v>
      </c>
      <c r="H12" s="64"/>
      <c r="I12" s="64">
        <f t="shared" si="4"/>
        <v>0</v>
      </c>
      <c r="J12" s="64"/>
      <c r="K12" s="64">
        <f t="shared" si="5"/>
        <v>0</v>
      </c>
      <c r="L12" s="92">
        <v>141</v>
      </c>
      <c r="M12" s="15">
        <f t="shared" si="0"/>
        <v>10494066</v>
      </c>
      <c r="N12" s="92">
        <v>76</v>
      </c>
      <c r="O12" s="17">
        <f t="shared" si="19"/>
        <v>2389440</v>
      </c>
      <c r="P12" s="64"/>
      <c r="Q12" s="64">
        <f t="shared" si="6"/>
        <v>0</v>
      </c>
      <c r="R12" s="64"/>
      <c r="S12" s="64">
        <f t="shared" si="7"/>
        <v>0</v>
      </c>
      <c r="T12" s="92"/>
      <c r="U12" s="15">
        <f t="shared" si="8"/>
        <v>0</v>
      </c>
      <c r="V12" s="92"/>
      <c r="W12" s="17">
        <f t="shared" si="9"/>
        <v>0</v>
      </c>
      <c r="X12" s="101"/>
      <c r="Y12" s="101">
        <f t="shared" si="10"/>
        <v>0</v>
      </c>
      <c r="Z12" s="101"/>
      <c r="AA12" s="101">
        <f t="shared" si="11"/>
        <v>0</v>
      </c>
      <c r="AB12" s="62">
        <v>87</v>
      </c>
      <c r="AC12" s="14">
        <f t="shared" si="1"/>
        <v>6475062</v>
      </c>
      <c r="AD12" s="62">
        <v>74</v>
      </c>
      <c r="AE12" s="101">
        <f t="shared" si="18"/>
        <v>2326560</v>
      </c>
      <c r="AF12" s="3"/>
      <c r="AG12" s="3">
        <f t="shared" si="12"/>
        <v>0</v>
      </c>
      <c r="AH12" s="3"/>
      <c r="AI12" s="3">
        <f t="shared" si="13"/>
        <v>0</v>
      </c>
      <c r="AJ12" s="78">
        <f t="shared" si="14"/>
        <v>53065738</v>
      </c>
      <c r="AK12" s="14">
        <f t="shared" si="15"/>
        <v>10312320</v>
      </c>
      <c r="AL12" s="14">
        <f t="shared" si="16"/>
        <v>36845189</v>
      </c>
      <c r="AM12" s="32">
        <f t="shared" si="17"/>
        <v>26532869</v>
      </c>
    </row>
    <row r="13" spans="1:39" x14ac:dyDescent="0.2">
      <c r="A13" s="96" t="s">
        <v>667</v>
      </c>
      <c r="B13" s="91" t="s">
        <v>668</v>
      </c>
      <c r="C13" s="97" t="s">
        <v>669</v>
      </c>
      <c r="D13" s="92"/>
      <c r="E13" s="15">
        <f t="shared" si="2"/>
        <v>0</v>
      </c>
      <c r="F13" s="92"/>
      <c r="G13" s="17">
        <f t="shared" si="3"/>
        <v>0</v>
      </c>
      <c r="H13" s="64"/>
      <c r="I13" s="64">
        <f t="shared" si="4"/>
        <v>0</v>
      </c>
      <c r="J13" s="64"/>
      <c r="K13" s="64">
        <f t="shared" si="5"/>
        <v>0</v>
      </c>
      <c r="L13" s="92"/>
      <c r="M13" s="15">
        <f t="shared" si="0"/>
        <v>0</v>
      </c>
      <c r="N13" s="92"/>
      <c r="O13" s="17">
        <f t="shared" si="19"/>
        <v>0</v>
      </c>
      <c r="P13" s="64"/>
      <c r="Q13" s="64">
        <f t="shared" si="6"/>
        <v>0</v>
      </c>
      <c r="R13" s="64"/>
      <c r="S13" s="64">
        <f t="shared" si="7"/>
        <v>0</v>
      </c>
      <c r="T13" s="92"/>
      <c r="U13" s="15">
        <f t="shared" si="8"/>
        <v>0</v>
      </c>
      <c r="V13" s="92"/>
      <c r="W13" s="17">
        <f t="shared" si="9"/>
        <v>0</v>
      </c>
      <c r="X13" s="101"/>
      <c r="Y13" s="101">
        <f t="shared" si="10"/>
        <v>0</v>
      </c>
      <c r="Z13" s="101"/>
      <c r="AA13" s="101">
        <f t="shared" si="11"/>
        <v>0</v>
      </c>
      <c r="AB13" s="62"/>
      <c r="AC13" s="14">
        <f t="shared" si="1"/>
        <v>0</v>
      </c>
      <c r="AD13" s="62"/>
      <c r="AE13" s="101">
        <f t="shared" si="18"/>
        <v>0</v>
      </c>
      <c r="AF13" s="3"/>
      <c r="AG13" s="3">
        <f t="shared" si="12"/>
        <v>0</v>
      </c>
      <c r="AH13" s="3"/>
      <c r="AI13" s="3">
        <f t="shared" si="13"/>
        <v>0</v>
      </c>
      <c r="AJ13" s="78">
        <f t="shared" si="14"/>
        <v>0</v>
      </c>
      <c r="AK13" s="14">
        <f t="shared" si="15"/>
        <v>0</v>
      </c>
      <c r="AL13" s="14">
        <f t="shared" si="16"/>
        <v>0</v>
      </c>
      <c r="AM13" s="32">
        <f t="shared" si="17"/>
        <v>0</v>
      </c>
    </row>
    <row r="14" spans="1:39" x14ac:dyDescent="0.2">
      <c r="A14" s="96" t="s">
        <v>670</v>
      </c>
      <c r="B14" s="91" t="s">
        <v>671</v>
      </c>
      <c r="C14" s="97" t="s">
        <v>672</v>
      </c>
      <c r="D14" s="92">
        <v>1097</v>
      </c>
      <c r="E14" s="15">
        <f t="shared" si="2"/>
        <v>81645322</v>
      </c>
      <c r="F14" s="92">
        <v>654</v>
      </c>
      <c r="G14" s="17">
        <f t="shared" si="3"/>
        <v>20561760</v>
      </c>
      <c r="H14" s="64"/>
      <c r="I14" s="64">
        <f t="shared" si="4"/>
        <v>0</v>
      </c>
      <c r="J14" s="64"/>
      <c r="K14" s="64">
        <f t="shared" si="5"/>
        <v>0</v>
      </c>
      <c r="L14" s="92">
        <v>160</v>
      </c>
      <c r="M14" s="15">
        <f t="shared" si="0"/>
        <v>11908160</v>
      </c>
      <c r="N14" s="92">
        <v>85</v>
      </c>
      <c r="O14" s="17">
        <f t="shared" si="19"/>
        <v>2672400</v>
      </c>
      <c r="P14" s="64"/>
      <c r="Q14" s="64">
        <f t="shared" si="6"/>
        <v>0</v>
      </c>
      <c r="R14" s="64"/>
      <c r="S14" s="64">
        <f t="shared" si="7"/>
        <v>0</v>
      </c>
      <c r="T14" s="92"/>
      <c r="U14" s="15">
        <f t="shared" si="8"/>
        <v>0</v>
      </c>
      <c r="V14" s="92"/>
      <c r="W14" s="17">
        <f t="shared" si="9"/>
        <v>0</v>
      </c>
      <c r="X14" s="101"/>
      <c r="Y14" s="101">
        <f t="shared" si="10"/>
        <v>0</v>
      </c>
      <c r="Z14" s="101"/>
      <c r="AA14" s="101">
        <f t="shared" si="11"/>
        <v>0</v>
      </c>
      <c r="AB14" s="62">
        <v>97</v>
      </c>
      <c r="AC14" s="14">
        <f t="shared" si="1"/>
        <v>7219322</v>
      </c>
      <c r="AD14" s="62">
        <v>78</v>
      </c>
      <c r="AE14" s="101">
        <f t="shared" si="18"/>
        <v>2452320</v>
      </c>
      <c r="AF14" s="3"/>
      <c r="AG14" s="3">
        <f t="shared" si="12"/>
        <v>0</v>
      </c>
      <c r="AH14" s="3"/>
      <c r="AI14" s="3">
        <f t="shared" si="13"/>
        <v>0</v>
      </c>
      <c r="AJ14" s="78">
        <f t="shared" si="14"/>
        <v>100772804</v>
      </c>
      <c r="AK14" s="14">
        <f t="shared" si="15"/>
        <v>25686480</v>
      </c>
      <c r="AL14" s="14">
        <f t="shared" si="16"/>
        <v>76072882</v>
      </c>
      <c r="AM14" s="32">
        <f t="shared" si="17"/>
        <v>50386402</v>
      </c>
    </row>
    <row r="15" spans="1:39" x14ac:dyDescent="0.2">
      <c r="A15" s="96" t="s">
        <v>673</v>
      </c>
      <c r="B15" s="91" t="s">
        <v>670</v>
      </c>
      <c r="C15" s="97" t="s">
        <v>674</v>
      </c>
      <c r="D15" s="92">
        <v>157</v>
      </c>
      <c r="E15" s="15">
        <f t="shared" si="2"/>
        <v>11684882</v>
      </c>
      <c r="F15" s="92">
        <v>110</v>
      </c>
      <c r="G15" s="17">
        <f t="shared" si="3"/>
        <v>3458400</v>
      </c>
      <c r="H15" s="64"/>
      <c r="I15" s="64">
        <f t="shared" si="4"/>
        <v>0</v>
      </c>
      <c r="J15" s="64"/>
      <c r="K15" s="64">
        <f t="shared" si="5"/>
        <v>0</v>
      </c>
      <c r="L15" s="92">
        <v>385</v>
      </c>
      <c r="M15" s="15">
        <f t="shared" si="0"/>
        <v>28654010</v>
      </c>
      <c r="N15" s="92">
        <v>178</v>
      </c>
      <c r="O15" s="17">
        <f t="shared" si="19"/>
        <v>5596320</v>
      </c>
      <c r="P15" s="64"/>
      <c r="Q15" s="64">
        <f t="shared" si="6"/>
        <v>0</v>
      </c>
      <c r="R15" s="64"/>
      <c r="S15" s="64">
        <f t="shared" si="7"/>
        <v>0</v>
      </c>
      <c r="T15" s="92"/>
      <c r="U15" s="15">
        <f t="shared" si="8"/>
        <v>0</v>
      </c>
      <c r="V15" s="92"/>
      <c r="W15" s="17">
        <f t="shared" si="9"/>
        <v>0</v>
      </c>
      <c r="X15" s="101"/>
      <c r="Y15" s="101">
        <f t="shared" si="10"/>
        <v>0</v>
      </c>
      <c r="Z15" s="101"/>
      <c r="AA15" s="101">
        <f t="shared" si="11"/>
        <v>0</v>
      </c>
      <c r="AB15" s="62"/>
      <c r="AC15" s="14">
        <f t="shared" si="1"/>
        <v>0</v>
      </c>
      <c r="AD15" s="62"/>
      <c r="AE15" s="101">
        <f t="shared" si="18"/>
        <v>0</v>
      </c>
      <c r="AF15" s="3"/>
      <c r="AG15" s="3">
        <f t="shared" si="12"/>
        <v>0</v>
      </c>
      <c r="AH15" s="3"/>
      <c r="AI15" s="3">
        <f t="shared" si="13"/>
        <v>0</v>
      </c>
      <c r="AJ15" s="78">
        <f t="shared" si="14"/>
        <v>40338892</v>
      </c>
      <c r="AK15" s="14">
        <f t="shared" si="15"/>
        <v>9054720</v>
      </c>
      <c r="AL15" s="14">
        <f t="shared" si="16"/>
        <v>29224166</v>
      </c>
      <c r="AM15" s="32">
        <f t="shared" si="17"/>
        <v>20169446</v>
      </c>
    </row>
    <row r="16" spans="1:39" x14ac:dyDescent="0.2">
      <c r="A16" s="96" t="s">
        <v>675</v>
      </c>
      <c r="B16" s="91" t="s">
        <v>676</v>
      </c>
      <c r="C16" s="97" t="s">
        <v>677</v>
      </c>
      <c r="D16" s="92"/>
      <c r="E16" s="15">
        <f t="shared" si="2"/>
        <v>0</v>
      </c>
      <c r="F16" s="92"/>
      <c r="G16" s="17">
        <f t="shared" si="3"/>
        <v>0</v>
      </c>
      <c r="H16" s="64"/>
      <c r="I16" s="64">
        <f t="shared" si="4"/>
        <v>0</v>
      </c>
      <c r="J16" s="64"/>
      <c r="K16" s="64">
        <f t="shared" si="5"/>
        <v>0</v>
      </c>
      <c r="L16" s="92">
        <v>520</v>
      </c>
      <c r="M16" s="15">
        <f t="shared" si="0"/>
        <v>38701520</v>
      </c>
      <c r="N16" s="92">
        <v>251</v>
      </c>
      <c r="O16" s="17">
        <f t="shared" si="19"/>
        <v>7891440</v>
      </c>
      <c r="P16" s="64"/>
      <c r="Q16" s="64">
        <f t="shared" si="6"/>
        <v>0</v>
      </c>
      <c r="R16" s="64"/>
      <c r="S16" s="64">
        <f t="shared" si="7"/>
        <v>0</v>
      </c>
      <c r="T16" s="92"/>
      <c r="U16" s="15">
        <f t="shared" si="8"/>
        <v>0</v>
      </c>
      <c r="V16" s="92"/>
      <c r="W16" s="17">
        <f t="shared" si="9"/>
        <v>0</v>
      </c>
      <c r="X16" s="101"/>
      <c r="Y16" s="101">
        <f t="shared" si="10"/>
        <v>0</v>
      </c>
      <c r="Z16" s="101"/>
      <c r="AA16" s="101">
        <f t="shared" si="11"/>
        <v>0</v>
      </c>
      <c r="AB16" s="62"/>
      <c r="AC16" s="14">
        <f t="shared" si="1"/>
        <v>0</v>
      </c>
      <c r="AD16" s="62"/>
      <c r="AE16" s="101">
        <f t="shared" si="18"/>
        <v>0</v>
      </c>
      <c r="AF16" s="3"/>
      <c r="AG16" s="3">
        <f t="shared" si="12"/>
        <v>0</v>
      </c>
      <c r="AH16" s="3"/>
      <c r="AI16" s="3">
        <f t="shared" si="13"/>
        <v>0</v>
      </c>
      <c r="AJ16" s="78">
        <f t="shared" si="14"/>
        <v>38701520</v>
      </c>
      <c r="AK16" s="14">
        <f t="shared" si="15"/>
        <v>7891440</v>
      </c>
      <c r="AL16" s="14">
        <f t="shared" si="16"/>
        <v>27242200</v>
      </c>
      <c r="AM16" s="32">
        <f t="shared" si="17"/>
        <v>19350760</v>
      </c>
    </row>
    <row r="17" spans="1:39" x14ac:dyDescent="0.2">
      <c r="A17" s="96" t="s">
        <v>678</v>
      </c>
      <c r="B17" s="91" t="s">
        <v>679</v>
      </c>
      <c r="C17" s="97" t="s">
        <v>680</v>
      </c>
      <c r="D17" s="92">
        <v>512</v>
      </c>
      <c r="E17" s="15">
        <f t="shared" si="2"/>
        <v>38106112</v>
      </c>
      <c r="F17" s="92">
        <v>335</v>
      </c>
      <c r="G17" s="17">
        <f t="shared" si="3"/>
        <v>10532400</v>
      </c>
      <c r="H17" s="64">
        <v>72</v>
      </c>
      <c r="I17" s="64">
        <f t="shared" si="4"/>
        <v>5358672</v>
      </c>
      <c r="J17" s="64">
        <v>43</v>
      </c>
      <c r="K17" s="64">
        <f t="shared" si="5"/>
        <v>1351920</v>
      </c>
      <c r="L17" s="92">
        <v>294</v>
      </c>
      <c r="M17" s="15">
        <f t="shared" si="0"/>
        <v>21881244</v>
      </c>
      <c r="N17" s="92">
        <v>204</v>
      </c>
      <c r="O17" s="17">
        <f t="shared" si="19"/>
        <v>6413760</v>
      </c>
      <c r="P17" s="64">
        <v>78</v>
      </c>
      <c r="Q17" s="64">
        <f t="shared" si="6"/>
        <v>5805228</v>
      </c>
      <c r="R17" s="64">
        <v>48</v>
      </c>
      <c r="S17" s="64">
        <f t="shared" si="7"/>
        <v>1509120</v>
      </c>
      <c r="T17" s="92"/>
      <c r="U17" s="15">
        <f t="shared" si="8"/>
        <v>0</v>
      </c>
      <c r="V17" s="92"/>
      <c r="W17" s="17">
        <f t="shared" si="9"/>
        <v>0</v>
      </c>
      <c r="X17" s="101"/>
      <c r="Y17" s="101">
        <f t="shared" si="10"/>
        <v>0</v>
      </c>
      <c r="Z17" s="101"/>
      <c r="AA17" s="101">
        <f t="shared" si="11"/>
        <v>0</v>
      </c>
      <c r="AB17" s="62">
        <v>142</v>
      </c>
      <c r="AC17" s="14">
        <f t="shared" si="1"/>
        <v>10568492</v>
      </c>
      <c r="AD17" s="62">
        <v>132</v>
      </c>
      <c r="AE17" s="101">
        <f t="shared" si="18"/>
        <v>4150080</v>
      </c>
      <c r="AF17" s="3">
        <v>14</v>
      </c>
      <c r="AG17" s="3">
        <f t="shared" si="12"/>
        <v>1041964</v>
      </c>
      <c r="AH17" s="3">
        <v>12</v>
      </c>
      <c r="AI17" s="3">
        <f t="shared" si="13"/>
        <v>377280</v>
      </c>
      <c r="AJ17" s="78">
        <f t="shared" si="14"/>
        <v>70555848</v>
      </c>
      <c r="AK17" s="14">
        <f t="shared" si="15"/>
        <v>21096240</v>
      </c>
      <c r="AL17" s="14">
        <f t="shared" si="16"/>
        <v>56374164</v>
      </c>
      <c r="AM17" s="32">
        <f t="shared" si="17"/>
        <v>50722108</v>
      </c>
    </row>
    <row r="18" spans="1:39" x14ac:dyDescent="0.2">
      <c r="A18" s="96" t="s">
        <v>668</v>
      </c>
      <c r="B18" s="91" t="s">
        <v>681</v>
      </c>
      <c r="C18" s="97" t="s">
        <v>682</v>
      </c>
      <c r="D18" s="92">
        <v>513</v>
      </c>
      <c r="E18" s="15">
        <f t="shared" si="2"/>
        <v>38180538</v>
      </c>
      <c r="F18" s="92">
        <v>279</v>
      </c>
      <c r="G18" s="17">
        <f t="shared" si="3"/>
        <v>8771760</v>
      </c>
      <c r="H18" s="64"/>
      <c r="I18" s="64">
        <f t="shared" si="4"/>
        <v>0</v>
      </c>
      <c r="J18" s="64"/>
      <c r="K18" s="64">
        <f t="shared" si="5"/>
        <v>0</v>
      </c>
      <c r="L18" s="92">
        <v>347</v>
      </c>
      <c r="M18" s="15">
        <f t="shared" si="0"/>
        <v>25825822</v>
      </c>
      <c r="N18" s="92">
        <v>214</v>
      </c>
      <c r="O18" s="17">
        <f t="shared" si="19"/>
        <v>6728160</v>
      </c>
      <c r="P18" s="64"/>
      <c r="Q18" s="64">
        <f t="shared" si="6"/>
        <v>0</v>
      </c>
      <c r="R18" s="64"/>
      <c r="S18" s="64">
        <f t="shared" si="7"/>
        <v>0</v>
      </c>
      <c r="T18" s="92">
        <v>3</v>
      </c>
      <c r="U18" s="15">
        <f t="shared" si="8"/>
        <v>223278</v>
      </c>
      <c r="V18" s="92">
        <v>0</v>
      </c>
      <c r="W18" s="17">
        <f t="shared" si="9"/>
        <v>0</v>
      </c>
      <c r="X18" s="101"/>
      <c r="Y18" s="101">
        <f t="shared" si="10"/>
        <v>0</v>
      </c>
      <c r="Z18" s="101"/>
      <c r="AA18" s="101">
        <f t="shared" si="11"/>
        <v>0</v>
      </c>
      <c r="AB18" s="62">
        <v>231</v>
      </c>
      <c r="AC18" s="14">
        <f t="shared" si="1"/>
        <v>17192406</v>
      </c>
      <c r="AD18" s="62">
        <v>170</v>
      </c>
      <c r="AE18" s="101">
        <f t="shared" si="18"/>
        <v>5344800</v>
      </c>
      <c r="AF18" s="3"/>
      <c r="AG18" s="3">
        <f t="shared" si="12"/>
        <v>0</v>
      </c>
      <c r="AH18" s="3"/>
      <c r="AI18" s="3">
        <f t="shared" si="13"/>
        <v>0</v>
      </c>
      <c r="AJ18" s="78">
        <f t="shared" si="14"/>
        <v>81422044</v>
      </c>
      <c r="AK18" s="14">
        <f t="shared" si="15"/>
        <v>20844720</v>
      </c>
      <c r="AL18" s="14">
        <f t="shared" si="16"/>
        <v>61555742</v>
      </c>
      <c r="AM18" s="32">
        <f t="shared" si="17"/>
        <v>40711022</v>
      </c>
    </row>
    <row r="19" spans="1:39" x14ac:dyDescent="0.2">
      <c r="A19" s="96" t="s">
        <v>683</v>
      </c>
      <c r="B19" s="91" t="s">
        <v>684</v>
      </c>
      <c r="C19" s="97" t="s">
        <v>685</v>
      </c>
      <c r="D19" s="92"/>
      <c r="E19" s="15">
        <f t="shared" si="2"/>
        <v>0</v>
      </c>
      <c r="F19" s="92"/>
      <c r="G19" s="17">
        <f t="shared" si="3"/>
        <v>0</v>
      </c>
      <c r="H19" s="64">
        <v>480</v>
      </c>
      <c r="I19" s="64">
        <f t="shared" si="4"/>
        <v>35724480</v>
      </c>
      <c r="J19" s="64">
        <v>330</v>
      </c>
      <c r="K19" s="64">
        <f t="shared" si="5"/>
        <v>10375200</v>
      </c>
      <c r="L19" s="92"/>
      <c r="M19" s="15">
        <f t="shared" si="0"/>
        <v>0</v>
      </c>
      <c r="N19" s="92"/>
      <c r="O19" s="17">
        <f t="shared" si="19"/>
        <v>0</v>
      </c>
      <c r="P19" s="64">
        <v>300</v>
      </c>
      <c r="Q19" s="64">
        <f t="shared" si="6"/>
        <v>22327800</v>
      </c>
      <c r="R19" s="64">
        <v>200</v>
      </c>
      <c r="S19" s="64">
        <f t="shared" si="7"/>
        <v>6288000</v>
      </c>
      <c r="T19" s="92"/>
      <c r="U19" s="15">
        <f t="shared" si="8"/>
        <v>0</v>
      </c>
      <c r="V19" s="92"/>
      <c r="W19" s="17">
        <f t="shared" si="9"/>
        <v>0</v>
      </c>
      <c r="X19" s="101"/>
      <c r="Y19" s="101">
        <f t="shared" si="10"/>
        <v>0</v>
      </c>
      <c r="Z19" s="101"/>
      <c r="AA19" s="101">
        <f t="shared" si="11"/>
        <v>0</v>
      </c>
      <c r="AB19" s="62"/>
      <c r="AC19" s="14">
        <f t="shared" si="1"/>
        <v>0</v>
      </c>
      <c r="AD19" s="62"/>
      <c r="AE19" s="101">
        <f t="shared" si="18"/>
        <v>0</v>
      </c>
      <c r="AF19" s="3">
        <v>150</v>
      </c>
      <c r="AG19" s="3">
        <f t="shared" si="12"/>
        <v>11163900</v>
      </c>
      <c r="AH19" s="3">
        <v>90</v>
      </c>
      <c r="AI19" s="3">
        <f t="shared" si="13"/>
        <v>2829600</v>
      </c>
      <c r="AJ19" s="78">
        <f t="shared" si="14"/>
        <v>0</v>
      </c>
      <c r="AK19" s="14">
        <f t="shared" si="15"/>
        <v>0</v>
      </c>
      <c r="AL19" s="14">
        <f t="shared" si="16"/>
        <v>0</v>
      </c>
      <c r="AM19" s="32">
        <f t="shared" si="17"/>
        <v>88708980</v>
      </c>
    </row>
    <row r="20" spans="1:39" x14ac:dyDescent="0.2">
      <c r="A20" s="96" t="s">
        <v>679</v>
      </c>
      <c r="B20" s="91" t="s">
        <v>673</v>
      </c>
      <c r="C20" s="97" t="s">
        <v>686</v>
      </c>
      <c r="D20" s="92">
        <v>695</v>
      </c>
      <c r="E20" s="15">
        <f t="shared" si="2"/>
        <v>51726070</v>
      </c>
      <c r="F20" s="92">
        <v>420</v>
      </c>
      <c r="G20" s="17">
        <f t="shared" si="3"/>
        <v>13204800</v>
      </c>
      <c r="H20" s="64"/>
      <c r="I20" s="64">
        <f t="shared" si="4"/>
        <v>0</v>
      </c>
      <c r="J20" s="64"/>
      <c r="K20" s="64">
        <f t="shared" si="5"/>
        <v>0</v>
      </c>
      <c r="L20" s="92">
        <v>597</v>
      </c>
      <c r="M20" s="15">
        <f t="shared" si="0"/>
        <v>44432322</v>
      </c>
      <c r="N20" s="92">
        <v>431</v>
      </c>
      <c r="O20" s="17">
        <f t="shared" si="19"/>
        <v>13550640</v>
      </c>
      <c r="P20" s="64"/>
      <c r="Q20" s="64">
        <f t="shared" si="6"/>
        <v>0</v>
      </c>
      <c r="R20" s="64"/>
      <c r="S20" s="64">
        <f t="shared" si="7"/>
        <v>0</v>
      </c>
      <c r="T20" s="92"/>
      <c r="U20" s="15">
        <f t="shared" si="8"/>
        <v>0</v>
      </c>
      <c r="V20" s="92"/>
      <c r="W20" s="17">
        <f t="shared" si="9"/>
        <v>0</v>
      </c>
      <c r="X20" s="101"/>
      <c r="Y20" s="101">
        <f t="shared" si="10"/>
        <v>0</v>
      </c>
      <c r="Z20" s="101"/>
      <c r="AA20" s="101">
        <f t="shared" si="11"/>
        <v>0</v>
      </c>
      <c r="AB20" s="62">
        <v>237</v>
      </c>
      <c r="AC20" s="14">
        <f t="shared" si="1"/>
        <v>17638962</v>
      </c>
      <c r="AD20" s="62">
        <v>226</v>
      </c>
      <c r="AE20" s="101">
        <f t="shared" si="18"/>
        <v>7105440</v>
      </c>
      <c r="AF20" s="3"/>
      <c r="AG20" s="3">
        <f t="shared" si="12"/>
        <v>0</v>
      </c>
      <c r="AH20" s="3"/>
      <c r="AI20" s="3">
        <f t="shared" si="13"/>
        <v>0</v>
      </c>
      <c r="AJ20" s="78">
        <f t="shared" si="14"/>
        <v>113797354</v>
      </c>
      <c r="AK20" s="14">
        <f t="shared" si="15"/>
        <v>33860880</v>
      </c>
      <c r="AL20" s="14">
        <f t="shared" si="16"/>
        <v>90759557</v>
      </c>
      <c r="AM20" s="32">
        <f t="shared" si="17"/>
        <v>56898677</v>
      </c>
    </row>
    <row r="21" spans="1:39" x14ac:dyDescent="0.2">
      <c r="A21" s="96" t="s">
        <v>687</v>
      </c>
      <c r="B21" s="91" t="s">
        <v>675</v>
      </c>
      <c r="C21" s="97" t="s">
        <v>688</v>
      </c>
      <c r="D21" s="92"/>
      <c r="E21" s="15">
        <f t="shared" si="2"/>
        <v>0</v>
      </c>
      <c r="F21" s="92"/>
      <c r="G21" s="17">
        <f t="shared" si="3"/>
        <v>0</v>
      </c>
      <c r="H21" s="64"/>
      <c r="I21" s="64">
        <f t="shared" si="4"/>
        <v>0</v>
      </c>
      <c r="J21" s="64"/>
      <c r="K21" s="64">
        <f t="shared" si="5"/>
        <v>0</v>
      </c>
      <c r="L21" s="92">
        <v>268</v>
      </c>
      <c r="M21" s="15">
        <f t="shared" si="0"/>
        <v>19946168</v>
      </c>
      <c r="N21" s="92">
        <v>156</v>
      </c>
      <c r="O21" s="17">
        <f t="shared" si="19"/>
        <v>4904640</v>
      </c>
      <c r="P21" s="64">
        <v>6</v>
      </c>
      <c r="Q21" s="64">
        <f t="shared" si="6"/>
        <v>446556</v>
      </c>
      <c r="R21" s="64">
        <v>0</v>
      </c>
      <c r="S21" s="64">
        <f t="shared" si="7"/>
        <v>0</v>
      </c>
      <c r="T21" s="92"/>
      <c r="U21" s="15">
        <f t="shared" si="8"/>
        <v>0</v>
      </c>
      <c r="V21" s="92"/>
      <c r="W21" s="17">
        <f t="shared" si="9"/>
        <v>0</v>
      </c>
      <c r="X21" s="101"/>
      <c r="Y21" s="101">
        <f t="shared" si="10"/>
        <v>0</v>
      </c>
      <c r="Z21" s="101"/>
      <c r="AA21" s="101">
        <f t="shared" si="11"/>
        <v>0</v>
      </c>
      <c r="AB21" s="62"/>
      <c r="AC21" s="14">
        <f t="shared" si="1"/>
        <v>0</v>
      </c>
      <c r="AD21" s="62"/>
      <c r="AE21" s="101">
        <f t="shared" si="18"/>
        <v>0</v>
      </c>
      <c r="AF21" s="3"/>
      <c r="AG21" s="3">
        <f t="shared" si="12"/>
        <v>0</v>
      </c>
      <c r="AH21" s="3"/>
      <c r="AI21" s="3">
        <f t="shared" si="13"/>
        <v>0</v>
      </c>
      <c r="AJ21" s="78">
        <f>(E21+M21+U21+AC21)</f>
        <v>19946168</v>
      </c>
      <c r="AK21" s="14">
        <f>(G21+O21+W21+AE21)</f>
        <v>4904640</v>
      </c>
      <c r="AL21" s="14">
        <f t="shared" si="16"/>
        <v>14877724</v>
      </c>
      <c r="AM21" s="32">
        <f t="shared" si="17"/>
        <v>10419640</v>
      </c>
    </row>
    <row r="22" spans="1:39" x14ac:dyDescent="0.2">
      <c r="A22" s="96" t="s">
        <v>689</v>
      </c>
      <c r="B22" s="91" t="s">
        <v>678</v>
      </c>
      <c r="C22" s="97" t="s">
        <v>690</v>
      </c>
      <c r="D22" s="92">
        <v>172</v>
      </c>
      <c r="E22" s="15">
        <f t="shared" si="2"/>
        <v>12801272</v>
      </c>
      <c r="F22" s="92">
        <v>103</v>
      </c>
      <c r="G22" s="17">
        <f t="shared" si="3"/>
        <v>3238320</v>
      </c>
      <c r="H22" s="64"/>
      <c r="I22" s="64">
        <f t="shared" si="4"/>
        <v>0</v>
      </c>
      <c r="J22" s="64"/>
      <c r="K22" s="64">
        <f t="shared" si="5"/>
        <v>0</v>
      </c>
      <c r="L22" s="92">
        <v>72</v>
      </c>
      <c r="M22" s="15">
        <f t="shared" si="0"/>
        <v>5358672</v>
      </c>
      <c r="N22" s="92">
        <v>46</v>
      </c>
      <c r="O22" s="17">
        <f t="shared" si="19"/>
        <v>1446240</v>
      </c>
      <c r="P22" s="64"/>
      <c r="Q22" s="64">
        <f t="shared" si="6"/>
        <v>0</v>
      </c>
      <c r="R22" s="64"/>
      <c r="S22" s="64">
        <f t="shared" si="7"/>
        <v>0</v>
      </c>
      <c r="T22" s="92"/>
      <c r="U22" s="15">
        <f t="shared" si="8"/>
        <v>0</v>
      </c>
      <c r="V22" s="92"/>
      <c r="W22" s="17">
        <f t="shared" si="9"/>
        <v>0</v>
      </c>
      <c r="X22" s="101"/>
      <c r="Y22" s="101">
        <f t="shared" si="10"/>
        <v>0</v>
      </c>
      <c r="Z22" s="101"/>
      <c r="AA22" s="101">
        <f t="shared" si="11"/>
        <v>0</v>
      </c>
      <c r="AB22" s="62">
        <v>103</v>
      </c>
      <c r="AC22" s="14">
        <f t="shared" si="1"/>
        <v>7665878</v>
      </c>
      <c r="AD22" s="62">
        <v>78</v>
      </c>
      <c r="AE22" s="101">
        <f t="shared" si="18"/>
        <v>2452320</v>
      </c>
      <c r="AF22" s="3"/>
      <c r="AG22" s="3">
        <f t="shared" si="12"/>
        <v>0</v>
      </c>
      <c r="AH22" s="3"/>
      <c r="AI22" s="3">
        <f t="shared" si="13"/>
        <v>0</v>
      </c>
      <c r="AJ22" s="78">
        <f t="shared" si="14"/>
        <v>25825822</v>
      </c>
      <c r="AK22" s="14">
        <f t="shared" si="15"/>
        <v>7136880</v>
      </c>
      <c r="AL22" s="14">
        <f t="shared" si="16"/>
        <v>20049791</v>
      </c>
      <c r="AM22" s="32">
        <f t="shared" si="17"/>
        <v>12912911</v>
      </c>
    </row>
    <row r="23" spans="1:39" x14ac:dyDescent="0.2">
      <c r="A23" s="96" t="s">
        <v>691</v>
      </c>
      <c r="B23" s="91" t="s">
        <v>692</v>
      </c>
      <c r="C23" s="97" t="s">
        <v>693</v>
      </c>
      <c r="D23" s="92"/>
      <c r="E23" s="15">
        <f t="shared" si="2"/>
        <v>0</v>
      </c>
      <c r="F23" s="92"/>
      <c r="G23" s="17">
        <f t="shared" si="3"/>
        <v>0</v>
      </c>
      <c r="H23" s="64"/>
      <c r="I23" s="64">
        <f t="shared" si="4"/>
        <v>0</v>
      </c>
      <c r="J23" s="64"/>
      <c r="K23" s="64">
        <f t="shared" si="5"/>
        <v>0</v>
      </c>
      <c r="L23" s="92">
        <v>220</v>
      </c>
      <c r="M23" s="15">
        <f t="shared" si="0"/>
        <v>16373720</v>
      </c>
      <c r="N23" s="92">
        <v>85</v>
      </c>
      <c r="O23" s="17">
        <f t="shared" si="19"/>
        <v>2672400</v>
      </c>
      <c r="P23" s="64"/>
      <c r="Q23" s="64">
        <f t="shared" si="6"/>
        <v>0</v>
      </c>
      <c r="R23" s="64"/>
      <c r="S23" s="64">
        <f t="shared" si="7"/>
        <v>0</v>
      </c>
      <c r="T23" s="92"/>
      <c r="U23" s="15">
        <f t="shared" si="8"/>
        <v>0</v>
      </c>
      <c r="V23" s="92"/>
      <c r="W23" s="17">
        <f t="shared" si="9"/>
        <v>0</v>
      </c>
      <c r="X23" s="101"/>
      <c r="Y23" s="101">
        <f t="shared" si="10"/>
        <v>0</v>
      </c>
      <c r="Z23" s="101"/>
      <c r="AA23" s="101">
        <f t="shared" si="11"/>
        <v>0</v>
      </c>
      <c r="AB23" s="62"/>
      <c r="AC23" s="14">
        <f t="shared" si="1"/>
        <v>0</v>
      </c>
      <c r="AD23" s="62"/>
      <c r="AE23" s="101">
        <f t="shared" si="18"/>
        <v>0</v>
      </c>
      <c r="AF23" s="3"/>
      <c r="AG23" s="3">
        <f t="shared" si="12"/>
        <v>0</v>
      </c>
      <c r="AH23" s="3"/>
      <c r="AI23" s="3">
        <f t="shared" si="13"/>
        <v>0</v>
      </c>
      <c r="AJ23" s="78">
        <f t="shared" si="14"/>
        <v>16373720</v>
      </c>
      <c r="AK23" s="14">
        <f t="shared" si="15"/>
        <v>2672400</v>
      </c>
      <c r="AL23" s="14">
        <f t="shared" si="16"/>
        <v>10859260</v>
      </c>
      <c r="AM23" s="32">
        <f t="shared" si="17"/>
        <v>8186860</v>
      </c>
    </row>
    <row r="24" spans="1:39" x14ac:dyDescent="0.2">
      <c r="A24" s="96" t="s">
        <v>694</v>
      </c>
      <c r="B24" s="91" t="s">
        <v>695</v>
      </c>
      <c r="C24" s="97" t="s">
        <v>696</v>
      </c>
      <c r="D24" s="92">
        <v>627</v>
      </c>
      <c r="E24" s="15">
        <f t="shared" si="2"/>
        <v>46665102</v>
      </c>
      <c r="F24" s="92">
        <v>320</v>
      </c>
      <c r="G24" s="17">
        <f t="shared" si="3"/>
        <v>10060800</v>
      </c>
      <c r="H24" s="64"/>
      <c r="I24" s="64">
        <f t="shared" si="4"/>
        <v>0</v>
      </c>
      <c r="J24" s="64"/>
      <c r="K24" s="64">
        <f t="shared" si="5"/>
        <v>0</v>
      </c>
      <c r="L24" s="92">
        <v>348</v>
      </c>
      <c r="M24" s="15">
        <f t="shared" si="0"/>
        <v>25900248</v>
      </c>
      <c r="N24" s="92">
        <v>209</v>
      </c>
      <c r="O24" s="17">
        <f t="shared" si="19"/>
        <v>6570960</v>
      </c>
      <c r="P24" s="64"/>
      <c r="Q24" s="64">
        <f t="shared" si="6"/>
        <v>0</v>
      </c>
      <c r="R24" s="64"/>
      <c r="S24" s="64">
        <f t="shared" si="7"/>
        <v>0</v>
      </c>
      <c r="T24" s="92"/>
      <c r="U24" s="15">
        <f t="shared" si="8"/>
        <v>0</v>
      </c>
      <c r="V24" s="92"/>
      <c r="W24" s="17">
        <f t="shared" si="9"/>
        <v>0</v>
      </c>
      <c r="X24" s="101"/>
      <c r="Y24" s="101">
        <f t="shared" si="10"/>
        <v>0</v>
      </c>
      <c r="Z24" s="101"/>
      <c r="AA24" s="101">
        <f t="shared" si="11"/>
        <v>0</v>
      </c>
      <c r="AB24" s="62"/>
      <c r="AC24" s="14">
        <f t="shared" si="1"/>
        <v>0</v>
      </c>
      <c r="AD24" s="62"/>
      <c r="AE24" s="101">
        <f t="shared" si="18"/>
        <v>0</v>
      </c>
      <c r="AF24" s="3"/>
      <c r="AG24" s="3">
        <f t="shared" si="12"/>
        <v>0</v>
      </c>
      <c r="AH24" s="3"/>
      <c r="AI24" s="3">
        <f t="shared" si="13"/>
        <v>0</v>
      </c>
      <c r="AJ24" s="78">
        <f t="shared" si="14"/>
        <v>72565350</v>
      </c>
      <c r="AK24" s="14">
        <f t="shared" si="15"/>
        <v>16631760</v>
      </c>
      <c r="AL24" s="14">
        <f t="shared" si="16"/>
        <v>52914435</v>
      </c>
      <c r="AM24" s="32">
        <f t="shared" si="17"/>
        <v>36282675</v>
      </c>
    </row>
    <row r="25" spans="1:39" x14ac:dyDescent="0.2">
      <c r="A25" s="96" t="s">
        <v>697</v>
      </c>
      <c r="B25" s="91" t="s">
        <v>687</v>
      </c>
      <c r="C25" s="97" t="s">
        <v>698</v>
      </c>
      <c r="D25" s="92">
        <v>260</v>
      </c>
      <c r="E25" s="15">
        <f t="shared" si="2"/>
        <v>19350760</v>
      </c>
      <c r="F25" s="92">
        <v>140</v>
      </c>
      <c r="G25" s="17">
        <f t="shared" si="3"/>
        <v>4401600</v>
      </c>
      <c r="H25" s="64"/>
      <c r="I25" s="64">
        <f t="shared" si="4"/>
        <v>0</v>
      </c>
      <c r="J25" s="64"/>
      <c r="K25" s="64">
        <f t="shared" si="5"/>
        <v>0</v>
      </c>
      <c r="L25" s="92">
        <v>458</v>
      </c>
      <c r="M25" s="15">
        <f t="shared" si="0"/>
        <v>34087108</v>
      </c>
      <c r="N25" s="92">
        <v>310</v>
      </c>
      <c r="O25" s="17">
        <f t="shared" si="19"/>
        <v>9746400</v>
      </c>
      <c r="P25" s="64"/>
      <c r="Q25" s="64">
        <f t="shared" si="6"/>
        <v>0</v>
      </c>
      <c r="R25" s="64"/>
      <c r="S25" s="64">
        <f t="shared" si="7"/>
        <v>0</v>
      </c>
      <c r="T25" s="92"/>
      <c r="U25" s="15">
        <f t="shared" si="8"/>
        <v>0</v>
      </c>
      <c r="V25" s="92"/>
      <c r="W25" s="17">
        <f t="shared" si="9"/>
        <v>0</v>
      </c>
      <c r="X25" s="101"/>
      <c r="Y25" s="101">
        <f t="shared" si="10"/>
        <v>0</v>
      </c>
      <c r="Z25" s="101"/>
      <c r="AA25" s="101">
        <f t="shared" si="11"/>
        <v>0</v>
      </c>
      <c r="AB25" s="62"/>
      <c r="AC25" s="14">
        <f t="shared" si="1"/>
        <v>0</v>
      </c>
      <c r="AD25" s="62"/>
      <c r="AE25" s="101">
        <f t="shared" si="18"/>
        <v>0</v>
      </c>
      <c r="AF25" s="3"/>
      <c r="AG25" s="3">
        <f t="shared" si="12"/>
        <v>0</v>
      </c>
      <c r="AH25" s="3"/>
      <c r="AI25" s="3">
        <f t="shared" si="13"/>
        <v>0</v>
      </c>
      <c r="AJ25" s="78">
        <f t="shared" si="14"/>
        <v>53437868</v>
      </c>
      <c r="AK25" s="14">
        <f t="shared" si="15"/>
        <v>14148000</v>
      </c>
      <c r="AL25" s="14">
        <f t="shared" si="16"/>
        <v>40866934</v>
      </c>
      <c r="AM25" s="32">
        <f t="shared" si="17"/>
        <v>26718934</v>
      </c>
    </row>
    <row r="26" spans="1:39" x14ac:dyDescent="0.2">
      <c r="A26" s="96" t="s">
        <v>699</v>
      </c>
      <c r="B26" s="91" t="s">
        <v>700</v>
      </c>
      <c r="C26" s="97" t="s">
        <v>701</v>
      </c>
      <c r="D26" s="92">
        <v>358</v>
      </c>
      <c r="E26" s="15">
        <f t="shared" si="2"/>
        <v>26644508</v>
      </c>
      <c r="F26" s="92">
        <v>214</v>
      </c>
      <c r="G26" s="17">
        <f t="shared" si="3"/>
        <v>6728160</v>
      </c>
      <c r="H26" s="64"/>
      <c r="I26" s="64">
        <f t="shared" si="4"/>
        <v>0</v>
      </c>
      <c r="J26" s="64"/>
      <c r="K26" s="64">
        <f t="shared" si="5"/>
        <v>0</v>
      </c>
      <c r="L26" s="92">
        <v>316</v>
      </c>
      <c r="M26" s="15">
        <f t="shared" si="0"/>
        <v>23518616</v>
      </c>
      <c r="N26" s="92">
        <v>140</v>
      </c>
      <c r="O26" s="17">
        <f t="shared" si="19"/>
        <v>4401600</v>
      </c>
      <c r="P26" s="64">
        <v>15</v>
      </c>
      <c r="Q26" s="64">
        <f t="shared" si="6"/>
        <v>1116390</v>
      </c>
      <c r="R26" s="64">
        <v>19</v>
      </c>
      <c r="S26" s="64">
        <f t="shared" si="7"/>
        <v>597360</v>
      </c>
      <c r="T26" s="92"/>
      <c r="U26" s="15">
        <f t="shared" si="8"/>
        <v>0</v>
      </c>
      <c r="V26" s="92"/>
      <c r="W26" s="17">
        <f t="shared" si="9"/>
        <v>0</v>
      </c>
      <c r="X26" s="101"/>
      <c r="Y26" s="101">
        <f t="shared" si="10"/>
        <v>0</v>
      </c>
      <c r="Z26" s="101"/>
      <c r="AA26" s="101">
        <f t="shared" si="11"/>
        <v>0</v>
      </c>
      <c r="AB26" s="62">
        <v>72</v>
      </c>
      <c r="AC26" s="14">
        <f t="shared" si="1"/>
        <v>5358672</v>
      </c>
      <c r="AD26" s="62">
        <v>51</v>
      </c>
      <c r="AE26" s="101">
        <f t="shared" si="18"/>
        <v>1603440</v>
      </c>
      <c r="AF26" s="3"/>
      <c r="AG26" s="3">
        <f t="shared" si="12"/>
        <v>0</v>
      </c>
      <c r="AH26" s="3"/>
      <c r="AI26" s="3">
        <f t="shared" si="13"/>
        <v>0</v>
      </c>
      <c r="AJ26" s="78">
        <f t="shared" si="14"/>
        <v>55521796</v>
      </c>
      <c r="AK26" s="14">
        <f t="shared" si="15"/>
        <v>12733200</v>
      </c>
      <c r="AL26" s="14">
        <f t="shared" si="16"/>
        <v>40494098</v>
      </c>
      <c r="AM26" s="32">
        <f t="shared" si="17"/>
        <v>29474648</v>
      </c>
    </row>
    <row r="27" spans="1:39" x14ac:dyDescent="0.2">
      <c r="A27" s="96" t="s">
        <v>702</v>
      </c>
      <c r="B27" s="91" t="s">
        <v>703</v>
      </c>
      <c r="C27" s="97" t="s">
        <v>704</v>
      </c>
      <c r="D27" s="92"/>
      <c r="E27" s="15">
        <f t="shared" si="2"/>
        <v>0</v>
      </c>
      <c r="F27" s="92"/>
      <c r="G27" s="17">
        <f t="shared" si="3"/>
        <v>0</v>
      </c>
      <c r="H27" s="64"/>
      <c r="I27" s="64">
        <f t="shared" si="4"/>
        <v>0</v>
      </c>
      <c r="J27" s="64"/>
      <c r="K27" s="64">
        <f t="shared" si="5"/>
        <v>0</v>
      </c>
      <c r="L27" s="92">
        <v>261</v>
      </c>
      <c r="M27" s="15">
        <f t="shared" si="0"/>
        <v>19425186</v>
      </c>
      <c r="N27" s="92">
        <v>121</v>
      </c>
      <c r="O27" s="17">
        <f t="shared" si="19"/>
        <v>3804240</v>
      </c>
      <c r="P27" s="64"/>
      <c r="Q27" s="64">
        <f t="shared" si="6"/>
        <v>0</v>
      </c>
      <c r="R27" s="64"/>
      <c r="S27" s="64">
        <f t="shared" si="7"/>
        <v>0</v>
      </c>
      <c r="T27" s="92"/>
      <c r="U27" s="15">
        <f t="shared" si="8"/>
        <v>0</v>
      </c>
      <c r="V27" s="92"/>
      <c r="W27" s="17">
        <f t="shared" si="9"/>
        <v>0</v>
      </c>
      <c r="X27" s="101"/>
      <c r="Y27" s="101">
        <f t="shared" si="10"/>
        <v>0</v>
      </c>
      <c r="Z27" s="101"/>
      <c r="AA27" s="101">
        <f t="shared" si="11"/>
        <v>0</v>
      </c>
      <c r="AB27" s="62"/>
      <c r="AC27" s="14">
        <f t="shared" si="1"/>
        <v>0</v>
      </c>
      <c r="AD27" s="62"/>
      <c r="AE27" s="101">
        <f t="shared" si="18"/>
        <v>0</v>
      </c>
      <c r="AF27" s="3"/>
      <c r="AG27" s="3">
        <f t="shared" si="12"/>
        <v>0</v>
      </c>
      <c r="AH27" s="3"/>
      <c r="AI27" s="3">
        <f t="shared" si="13"/>
        <v>0</v>
      </c>
      <c r="AJ27" s="78">
        <f t="shared" si="14"/>
        <v>19425186</v>
      </c>
      <c r="AK27" s="14">
        <f t="shared" si="15"/>
        <v>3804240</v>
      </c>
      <c r="AL27" s="14">
        <f t="shared" si="16"/>
        <v>13516833</v>
      </c>
      <c r="AM27" s="32">
        <f t="shared" si="17"/>
        <v>9712593</v>
      </c>
    </row>
    <row r="28" spans="1:39" x14ac:dyDescent="0.2">
      <c r="A28" s="96" t="s">
        <v>705</v>
      </c>
      <c r="B28" s="91" t="s">
        <v>655</v>
      </c>
      <c r="C28" s="97" t="s">
        <v>706</v>
      </c>
      <c r="D28" s="92"/>
      <c r="E28" s="15">
        <f t="shared" si="2"/>
        <v>0</v>
      </c>
      <c r="F28" s="92"/>
      <c r="G28" s="17">
        <f t="shared" si="3"/>
        <v>0</v>
      </c>
      <c r="H28" s="64"/>
      <c r="I28" s="64">
        <f t="shared" si="4"/>
        <v>0</v>
      </c>
      <c r="J28" s="64"/>
      <c r="K28" s="64">
        <f t="shared" si="5"/>
        <v>0</v>
      </c>
      <c r="L28" s="92">
        <v>295</v>
      </c>
      <c r="M28" s="15">
        <f t="shared" si="0"/>
        <v>21955670</v>
      </c>
      <c r="N28" s="92">
        <v>169</v>
      </c>
      <c r="O28" s="17">
        <f t="shared" si="19"/>
        <v>5313360</v>
      </c>
      <c r="P28" s="64"/>
      <c r="Q28" s="64">
        <f t="shared" si="6"/>
        <v>0</v>
      </c>
      <c r="R28" s="64"/>
      <c r="S28" s="64">
        <f t="shared" si="7"/>
        <v>0</v>
      </c>
      <c r="T28" s="92"/>
      <c r="U28" s="15">
        <f t="shared" si="8"/>
        <v>0</v>
      </c>
      <c r="V28" s="92"/>
      <c r="W28" s="17">
        <f t="shared" si="9"/>
        <v>0</v>
      </c>
      <c r="X28" s="101"/>
      <c r="Y28" s="101">
        <f t="shared" si="10"/>
        <v>0</v>
      </c>
      <c r="Z28" s="101"/>
      <c r="AA28" s="101">
        <f t="shared" si="11"/>
        <v>0</v>
      </c>
      <c r="AB28" s="62"/>
      <c r="AC28" s="14">
        <f t="shared" si="1"/>
        <v>0</v>
      </c>
      <c r="AD28" s="62"/>
      <c r="AE28" s="101">
        <f t="shared" si="18"/>
        <v>0</v>
      </c>
      <c r="AF28" s="3"/>
      <c r="AG28" s="3">
        <f t="shared" si="12"/>
        <v>0</v>
      </c>
      <c r="AH28" s="3"/>
      <c r="AI28" s="3">
        <f t="shared" si="13"/>
        <v>0</v>
      </c>
      <c r="AJ28" s="78">
        <f t="shared" si="14"/>
        <v>21955670</v>
      </c>
      <c r="AK28" s="14">
        <f t="shared" si="15"/>
        <v>5313360</v>
      </c>
      <c r="AL28" s="14">
        <f t="shared" si="16"/>
        <v>16291195</v>
      </c>
      <c r="AM28" s="32">
        <f t="shared" si="17"/>
        <v>10977835</v>
      </c>
    </row>
    <row r="29" spans="1:39" x14ac:dyDescent="0.2">
      <c r="A29" s="96" t="s">
        <v>707</v>
      </c>
      <c r="B29" s="91" t="s">
        <v>661</v>
      </c>
      <c r="C29" s="97" t="s">
        <v>708</v>
      </c>
      <c r="D29" s="92">
        <v>404</v>
      </c>
      <c r="E29" s="15">
        <f t="shared" si="2"/>
        <v>30068104</v>
      </c>
      <c r="F29" s="92">
        <v>254</v>
      </c>
      <c r="G29" s="17">
        <f t="shared" si="3"/>
        <v>7985760</v>
      </c>
      <c r="H29" s="64">
        <v>42</v>
      </c>
      <c r="I29" s="64">
        <f t="shared" si="4"/>
        <v>3125892</v>
      </c>
      <c r="J29" s="64">
        <v>33</v>
      </c>
      <c r="K29" s="64">
        <f t="shared" si="5"/>
        <v>1037520</v>
      </c>
      <c r="L29" s="92"/>
      <c r="M29" s="15">
        <f t="shared" si="0"/>
        <v>0</v>
      </c>
      <c r="N29" s="92"/>
      <c r="O29" s="17">
        <f t="shared" si="19"/>
        <v>0</v>
      </c>
      <c r="P29" s="64"/>
      <c r="Q29" s="64">
        <f t="shared" si="6"/>
        <v>0</v>
      </c>
      <c r="R29" s="64"/>
      <c r="S29" s="64">
        <f t="shared" si="7"/>
        <v>0</v>
      </c>
      <c r="T29" s="92"/>
      <c r="U29" s="15">
        <f t="shared" si="8"/>
        <v>0</v>
      </c>
      <c r="V29" s="92"/>
      <c r="W29" s="17">
        <f t="shared" si="9"/>
        <v>0</v>
      </c>
      <c r="X29" s="101"/>
      <c r="Y29" s="101">
        <f t="shared" si="10"/>
        <v>0</v>
      </c>
      <c r="Z29" s="101"/>
      <c r="AA29" s="101">
        <f t="shared" si="11"/>
        <v>0</v>
      </c>
      <c r="AB29" s="62">
        <v>111</v>
      </c>
      <c r="AC29" s="14">
        <f t="shared" si="1"/>
        <v>8261286</v>
      </c>
      <c r="AD29" s="62">
        <v>102</v>
      </c>
      <c r="AE29" s="101">
        <f t="shared" si="18"/>
        <v>3206880</v>
      </c>
      <c r="AF29" s="3">
        <v>5</v>
      </c>
      <c r="AG29" s="3">
        <f t="shared" si="12"/>
        <v>372130</v>
      </c>
      <c r="AH29" s="3">
        <v>5</v>
      </c>
      <c r="AI29" s="3">
        <f t="shared" si="13"/>
        <v>157200</v>
      </c>
      <c r="AJ29" s="78">
        <f t="shared" si="14"/>
        <v>38329390</v>
      </c>
      <c r="AK29" s="14">
        <f t="shared" si="15"/>
        <v>11192640</v>
      </c>
      <c r="AL29" s="14">
        <f t="shared" si="16"/>
        <v>30357335</v>
      </c>
      <c r="AM29" s="32">
        <f t="shared" si="17"/>
        <v>23857437</v>
      </c>
    </row>
    <row r="30" spans="1:39" x14ac:dyDescent="0.2">
      <c r="A30" s="96" t="s">
        <v>709</v>
      </c>
      <c r="B30" s="91" t="s">
        <v>664</v>
      </c>
      <c r="C30" s="97" t="s">
        <v>710</v>
      </c>
      <c r="D30" s="92">
        <v>130</v>
      </c>
      <c r="E30" s="15">
        <f t="shared" si="2"/>
        <v>9675380</v>
      </c>
      <c r="F30" s="92">
        <v>120</v>
      </c>
      <c r="G30" s="17">
        <f t="shared" si="3"/>
        <v>3772800</v>
      </c>
      <c r="H30" s="64">
        <v>565</v>
      </c>
      <c r="I30" s="64">
        <f t="shared" si="4"/>
        <v>42050690</v>
      </c>
      <c r="J30" s="64">
        <v>220</v>
      </c>
      <c r="K30" s="64">
        <f t="shared" si="5"/>
        <v>6916800</v>
      </c>
      <c r="L30" s="92">
        <v>264</v>
      </c>
      <c r="M30" s="15">
        <f t="shared" si="0"/>
        <v>19648464</v>
      </c>
      <c r="N30" s="92">
        <v>264</v>
      </c>
      <c r="O30" s="17">
        <f t="shared" si="19"/>
        <v>8300160</v>
      </c>
      <c r="P30" s="64"/>
      <c r="Q30" s="64">
        <f t="shared" si="6"/>
        <v>0</v>
      </c>
      <c r="R30" s="64"/>
      <c r="S30" s="64">
        <f t="shared" si="7"/>
        <v>0</v>
      </c>
      <c r="T30" s="92"/>
      <c r="U30" s="15">
        <f t="shared" si="8"/>
        <v>0</v>
      </c>
      <c r="V30" s="92"/>
      <c r="W30" s="17">
        <f t="shared" si="9"/>
        <v>0</v>
      </c>
      <c r="X30" s="101"/>
      <c r="Y30" s="101">
        <f t="shared" si="10"/>
        <v>0</v>
      </c>
      <c r="Z30" s="101"/>
      <c r="AA30" s="101">
        <f t="shared" si="11"/>
        <v>0</v>
      </c>
      <c r="AB30" s="62"/>
      <c r="AC30" s="14">
        <f t="shared" si="1"/>
        <v>0</v>
      </c>
      <c r="AD30" s="62"/>
      <c r="AE30" s="101">
        <f t="shared" si="18"/>
        <v>0</v>
      </c>
      <c r="AF30" s="3"/>
      <c r="AG30" s="3">
        <f t="shared" si="12"/>
        <v>0</v>
      </c>
      <c r="AH30" s="3"/>
      <c r="AI30" s="3">
        <f t="shared" si="13"/>
        <v>0</v>
      </c>
      <c r="AJ30" s="78">
        <f t="shared" si="14"/>
        <v>29323844</v>
      </c>
      <c r="AK30" s="14">
        <f t="shared" si="15"/>
        <v>12072960</v>
      </c>
      <c r="AL30" s="14">
        <f t="shared" si="16"/>
        <v>26734882</v>
      </c>
      <c r="AM30" s="32">
        <f t="shared" si="17"/>
        <v>63629412</v>
      </c>
    </row>
    <row r="31" spans="1:39" x14ac:dyDescent="0.2">
      <c r="A31" s="96" t="s">
        <v>711</v>
      </c>
      <c r="B31" s="91" t="s">
        <v>683</v>
      </c>
      <c r="C31" s="97" t="s">
        <v>712</v>
      </c>
      <c r="D31" s="92">
        <v>244</v>
      </c>
      <c r="E31" s="15">
        <f t="shared" si="2"/>
        <v>18159944</v>
      </c>
      <c r="F31" s="92">
        <v>107</v>
      </c>
      <c r="G31" s="17">
        <f t="shared" si="3"/>
        <v>3364080</v>
      </c>
      <c r="H31" s="64">
        <v>187</v>
      </c>
      <c r="I31" s="64">
        <f t="shared" si="4"/>
        <v>13917662</v>
      </c>
      <c r="J31" s="64">
        <v>52</v>
      </c>
      <c r="K31" s="64">
        <f t="shared" si="5"/>
        <v>1634880</v>
      </c>
      <c r="L31" s="92">
        <v>208</v>
      </c>
      <c r="M31" s="15">
        <f t="shared" si="0"/>
        <v>15480608</v>
      </c>
      <c r="N31" s="92">
        <v>161</v>
      </c>
      <c r="O31" s="17">
        <f t="shared" si="19"/>
        <v>5061840</v>
      </c>
      <c r="P31" s="64"/>
      <c r="Q31" s="64">
        <f t="shared" si="6"/>
        <v>0</v>
      </c>
      <c r="R31" s="64"/>
      <c r="S31" s="64">
        <f t="shared" si="7"/>
        <v>0</v>
      </c>
      <c r="T31" s="92">
        <v>53</v>
      </c>
      <c r="U31" s="15">
        <f t="shared" si="8"/>
        <v>3944578</v>
      </c>
      <c r="V31" s="92">
        <v>37</v>
      </c>
      <c r="W31" s="17">
        <f t="shared" si="9"/>
        <v>1163280</v>
      </c>
      <c r="X31" s="101"/>
      <c r="Y31" s="101">
        <f t="shared" si="10"/>
        <v>0</v>
      </c>
      <c r="Z31" s="101"/>
      <c r="AA31" s="101">
        <f t="shared" si="11"/>
        <v>0</v>
      </c>
      <c r="AB31" s="62">
        <v>29</v>
      </c>
      <c r="AC31" s="14">
        <f t="shared" si="1"/>
        <v>2158354</v>
      </c>
      <c r="AD31" s="62">
        <v>22</v>
      </c>
      <c r="AE31" s="101">
        <f t="shared" si="18"/>
        <v>691680</v>
      </c>
      <c r="AF31" s="3">
        <v>6</v>
      </c>
      <c r="AG31" s="3">
        <f t="shared" si="12"/>
        <v>446556</v>
      </c>
      <c r="AH31" s="3">
        <v>6</v>
      </c>
      <c r="AI31" s="3">
        <f t="shared" si="13"/>
        <v>188640</v>
      </c>
      <c r="AJ31" s="78">
        <f t="shared" si="14"/>
        <v>39743484</v>
      </c>
      <c r="AK31" s="14">
        <f t="shared" si="15"/>
        <v>10280880</v>
      </c>
      <c r="AL31" s="14">
        <f t="shared" si="16"/>
        <v>30152622</v>
      </c>
      <c r="AM31" s="32">
        <f t="shared" si="17"/>
        <v>36059480</v>
      </c>
    </row>
    <row r="32" spans="1:39" x14ac:dyDescent="0.2">
      <c r="A32" s="96" t="s">
        <v>713</v>
      </c>
      <c r="B32" s="91" t="s">
        <v>689</v>
      </c>
      <c r="C32" s="97" t="s">
        <v>714</v>
      </c>
      <c r="D32" s="92">
        <v>106</v>
      </c>
      <c r="E32" s="15">
        <f t="shared" si="2"/>
        <v>7889156</v>
      </c>
      <c r="F32" s="92">
        <v>60</v>
      </c>
      <c r="G32" s="17">
        <f t="shared" si="3"/>
        <v>1886400</v>
      </c>
      <c r="H32" s="64"/>
      <c r="I32" s="64">
        <f t="shared" si="4"/>
        <v>0</v>
      </c>
      <c r="J32" s="64"/>
      <c r="K32" s="64">
        <f t="shared" si="5"/>
        <v>0</v>
      </c>
      <c r="L32" s="92">
        <v>45</v>
      </c>
      <c r="M32" s="15">
        <f t="shared" si="0"/>
        <v>3349170</v>
      </c>
      <c r="N32" s="92">
        <v>30</v>
      </c>
      <c r="O32" s="17">
        <f t="shared" si="19"/>
        <v>943200</v>
      </c>
      <c r="P32" s="64"/>
      <c r="Q32" s="64">
        <f t="shared" si="6"/>
        <v>0</v>
      </c>
      <c r="R32" s="64"/>
      <c r="S32" s="64">
        <f t="shared" si="7"/>
        <v>0</v>
      </c>
      <c r="T32" s="92"/>
      <c r="U32" s="15">
        <f t="shared" si="8"/>
        <v>0</v>
      </c>
      <c r="V32" s="92"/>
      <c r="W32" s="17">
        <f t="shared" si="9"/>
        <v>0</v>
      </c>
      <c r="X32" s="101"/>
      <c r="Y32" s="101">
        <f t="shared" si="10"/>
        <v>0</v>
      </c>
      <c r="Z32" s="101"/>
      <c r="AA32" s="101">
        <f t="shared" si="11"/>
        <v>0</v>
      </c>
      <c r="AB32" s="62"/>
      <c r="AC32" s="14">
        <f t="shared" si="1"/>
        <v>0</v>
      </c>
      <c r="AD32" s="62"/>
      <c r="AE32" s="101">
        <f t="shared" si="18"/>
        <v>0</v>
      </c>
      <c r="AF32" s="3"/>
      <c r="AG32" s="3">
        <f t="shared" si="12"/>
        <v>0</v>
      </c>
      <c r="AH32" s="3"/>
      <c r="AI32" s="3">
        <f t="shared" si="13"/>
        <v>0</v>
      </c>
      <c r="AJ32" s="78">
        <f t="shared" si="14"/>
        <v>11238326</v>
      </c>
      <c r="AK32" s="14">
        <f t="shared" si="15"/>
        <v>2829600</v>
      </c>
      <c r="AL32" s="14">
        <f t="shared" si="16"/>
        <v>8448763</v>
      </c>
      <c r="AM32" s="32">
        <f t="shared" si="17"/>
        <v>5619163</v>
      </c>
    </row>
    <row r="33" spans="1:39" x14ac:dyDescent="0.2">
      <c r="A33" s="96" t="s">
        <v>715</v>
      </c>
      <c r="B33" s="91" t="s">
        <v>716</v>
      </c>
      <c r="C33" s="97" t="s">
        <v>717</v>
      </c>
      <c r="D33" s="92">
        <v>194</v>
      </c>
      <c r="E33" s="15">
        <f t="shared" si="2"/>
        <v>14438644</v>
      </c>
      <c r="F33" s="92">
        <v>98</v>
      </c>
      <c r="G33" s="17">
        <f t="shared" si="3"/>
        <v>3081120</v>
      </c>
      <c r="H33" s="64"/>
      <c r="I33" s="64">
        <f t="shared" si="4"/>
        <v>0</v>
      </c>
      <c r="J33" s="64"/>
      <c r="K33" s="64">
        <f t="shared" si="5"/>
        <v>0</v>
      </c>
      <c r="L33" s="92">
        <v>125</v>
      </c>
      <c r="M33" s="15">
        <f t="shared" si="0"/>
        <v>9303250</v>
      </c>
      <c r="N33" s="92">
        <v>35</v>
      </c>
      <c r="O33" s="17">
        <f t="shared" si="19"/>
        <v>1100400</v>
      </c>
      <c r="P33" s="64"/>
      <c r="Q33" s="64">
        <f t="shared" si="6"/>
        <v>0</v>
      </c>
      <c r="R33" s="64"/>
      <c r="S33" s="64">
        <f t="shared" si="7"/>
        <v>0</v>
      </c>
      <c r="T33" s="92"/>
      <c r="U33" s="15">
        <f t="shared" si="8"/>
        <v>0</v>
      </c>
      <c r="V33" s="92"/>
      <c r="W33" s="17">
        <f t="shared" si="9"/>
        <v>0</v>
      </c>
      <c r="X33" s="101"/>
      <c r="Y33" s="101">
        <f t="shared" si="10"/>
        <v>0</v>
      </c>
      <c r="Z33" s="101"/>
      <c r="AA33" s="101">
        <f t="shared" si="11"/>
        <v>0</v>
      </c>
      <c r="AB33" s="62">
        <v>12</v>
      </c>
      <c r="AC33" s="14">
        <f t="shared" si="1"/>
        <v>893112</v>
      </c>
      <c r="AD33" s="62">
        <v>11</v>
      </c>
      <c r="AE33" s="101">
        <f t="shared" si="18"/>
        <v>345840</v>
      </c>
      <c r="AF33" s="3"/>
      <c r="AG33" s="3">
        <f t="shared" si="12"/>
        <v>0</v>
      </c>
      <c r="AH33" s="3"/>
      <c r="AI33" s="3">
        <f t="shared" si="13"/>
        <v>0</v>
      </c>
      <c r="AJ33" s="78">
        <f t="shared" si="14"/>
        <v>24635006</v>
      </c>
      <c r="AK33" s="14">
        <f t="shared" si="15"/>
        <v>4527360</v>
      </c>
      <c r="AL33" s="14">
        <f t="shared" si="16"/>
        <v>16844863</v>
      </c>
      <c r="AM33" s="32">
        <f t="shared" si="17"/>
        <v>12317503</v>
      </c>
    </row>
    <row r="34" spans="1:39" x14ac:dyDescent="0.2">
      <c r="A34" s="96" t="s">
        <v>718</v>
      </c>
      <c r="B34" s="91" t="s">
        <v>719</v>
      </c>
      <c r="C34" s="97" t="s">
        <v>720</v>
      </c>
      <c r="D34" s="92">
        <v>389</v>
      </c>
      <c r="E34" s="15">
        <f t="shared" si="2"/>
        <v>28951714</v>
      </c>
      <c r="F34" s="92">
        <v>273</v>
      </c>
      <c r="G34" s="17">
        <f t="shared" si="3"/>
        <v>8583120</v>
      </c>
      <c r="H34" s="64"/>
      <c r="I34" s="64">
        <f t="shared" si="4"/>
        <v>0</v>
      </c>
      <c r="J34" s="64"/>
      <c r="K34" s="64">
        <f t="shared" si="5"/>
        <v>0</v>
      </c>
      <c r="L34" s="92">
        <v>245</v>
      </c>
      <c r="M34" s="15">
        <f t="shared" si="0"/>
        <v>18234370</v>
      </c>
      <c r="N34" s="92">
        <v>88</v>
      </c>
      <c r="O34" s="17">
        <f t="shared" si="19"/>
        <v>2766720</v>
      </c>
      <c r="P34" s="64"/>
      <c r="Q34" s="64">
        <f t="shared" si="6"/>
        <v>0</v>
      </c>
      <c r="R34" s="64"/>
      <c r="S34" s="64">
        <f t="shared" si="7"/>
        <v>0</v>
      </c>
      <c r="T34" s="92"/>
      <c r="U34" s="15">
        <f t="shared" si="8"/>
        <v>0</v>
      </c>
      <c r="V34" s="92"/>
      <c r="W34" s="17">
        <f t="shared" si="9"/>
        <v>0</v>
      </c>
      <c r="X34" s="101"/>
      <c r="Y34" s="101">
        <f t="shared" si="10"/>
        <v>0</v>
      </c>
      <c r="Z34" s="101"/>
      <c r="AA34" s="101">
        <f t="shared" si="11"/>
        <v>0</v>
      </c>
      <c r="AB34" s="62"/>
      <c r="AC34" s="14">
        <f t="shared" si="1"/>
        <v>0</v>
      </c>
      <c r="AD34" s="62"/>
      <c r="AE34" s="101">
        <f t="shared" si="18"/>
        <v>0</v>
      </c>
      <c r="AF34" s="3"/>
      <c r="AG34" s="3">
        <f t="shared" si="12"/>
        <v>0</v>
      </c>
      <c r="AH34" s="3"/>
      <c r="AI34" s="3">
        <f t="shared" si="13"/>
        <v>0</v>
      </c>
      <c r="AJ34" s="78">
        <f t="shared" si="14"/>
        <v>47186084</v>
      </c>
      <c r="AK34" s="14">
        <f t="shared" si="15"/>
        <v>11349840</v>
      </c>
      <c r="AL34" s="14">
        <f t="shared" si="16"/>
        <v>34942882</v>
      </c>
      <c r="AM34" s="32">
        <f t="shared" si="17"/>
        <v>23593042</v>
      </c>
    </row>
    <row r="35" spans="1:39" x14ac:dyDescent="0.2">
      <c r="A35" s="96" t="s">
        <v>721</v>
      </c>
      <c r="B35" s="91" t="s">
        <v>722</v>
      </c>
      <c r="C35" s="97" t="s">
        <v>723</v>
      </c>
      <c r="D35" s="92"/>
      <c r="E35" s="15">
        <f t="shared" si="2"/>
        <v>0</v>
      </c>
      <c r="F35" s="92"/>
      <c r="G35" s="17">
        <f t="shared" si="3"/>
        <v>0</v>
      </c>
      <c r="H35" s="64"/>
      <c r="I35" s="64">
        <f t="shared" si="4"/>
        <v>0</v>
      </c>
      <c r="J35" s="64"/>
      <c r="K35" s="64">
        <f t="shared" si="5"/>
        <v>0</v>
      </c>
      <c r="L35" s="92">
        <v>168</v>
      </c>
      <c r="M35" s="15">
        <f t="shared" si="0"/>
        <v>12503568</v>
      </c>
      <c r="N35" s="92">
        <v>58</v>
      </c>
      <c r="O35" s="17">
        <f t="shared" si="19"/>
        <v>1823520</v>
      </c>
      <c r="P35" s="64">
        <v>0</v>
      </c>
      <c r="Q35" s="64">
        <f t="shared" si="6"/>
        <v>0</v>
      </c>
      <c r="R35" s="64">
        <v>15</v>
      </c>
      <c r="S35" s="64">
        <f t="shared" si="7"/>
        <v>471600</v>
      </c>
      <c r="T35" s="92"/>
      <c r="U35" s="15">
        <f t="shared" si="8"/>
        <v>0</v>
      </c>
      <c r="V35" s="92"/>
      <c r="W35" s="17">
        <f t="shared" si="9"/>
        <v>0</v>
      </c>
      <c r="X35" s="101"/>
      <c r="Y35" s="101">
        <f t="shared" si="10"/>
        <v>0</v>
      </c>
      <c r="Z35" s="101"/>
      <c r="AA35" s="101">
        <f t="shared" si="11"/>
        <v>0</v>
      </c>
      <c r="AB35" s="62"/>
      <c r="AC35" s="14">
        <f t="shared" si="1"/>
        <v>0</v>
      </c>
      <c r="AD35" s="62"/>
      <c r="AE35" s="101">
        <f t="shared" si="18"/>
        <v>0</v>
      </c>
      <c r="AF35" s="3"/>
      <c r="AG35" s="3">
        <f t="shared" si="12"/>
        <v>0</v>
      </c>
      <c r="AH35" s="3"/>
      <c r="AI35" s="3">
        <f t="shared" si="13"/>
        <v>0</v>
      </c>
      <c r="AJ35" s="78">
        <f t="shared" si="14"/>
        <v>12503568</v>
      </c>
      <c r="AK35" s="14">
        <f t="shared" si="15"/>
        <v>1823520</v>
      </c>
      <c r="AL35" s="14">
        <f t="shared" si="16"/>
        <v>8075304</v>
      </c>
      <c r="AM35" s="32">
        <f t="shared" si="17"/>
        <v>6723384</v>
      </c>
    </row>
    <row r="36" spans="1:39" x14ac:dyDescent="0.2">
      <c r="A36" s="96" t="s">
        <v>724</v>
      </c>
      <c r="B36" s="91" t="s">
        <v>725</v>
      </c>
      <c r="C36" s="97" t="s">
        <v>726</v>
      </c>
      <c r="D36" s="92">
        <v>291</v>
      </c>
      <c r="E36" s="15">
        <f t="shared" si="2"/>
        <v>21657966</v>
      </c>
      <c r="F36" s="92">
        <v>176</v>
      </c>
      <c r="G36" s="17">
        <f t="shared" si="3"/>
        <v>5533440</v>
      </c>
      <c r="H36" s="64"/>
      <c r="I36" s="64">
        <f t="shared" si="4"/>
        <v>0</v>
      </c>
      <c r="J36" s="64"/>
      <c r="K36" s="64">
        <f t="shared" si="5"/>
        <v>0</v>
      </c>
      <c r="L36" s="92">
        <v>305</v>
      </c>
      <c r="M36" s="15">
        <f t="shared" si="0"/>
        <v>22699930</v>
      </c>
      <c r="N36" s="92">
        <v>240</v>
      </c>
      <c r="O36" s="17">
        <f t="shared" si="19"/>
        <v>7545600</v>
      </c>
      <c r="P36" s="64"/>
      <c r="Q36" s="64">
        <f t="shared" si="6"/>
        <v>0</v>
      </c>
      <c r="R36" s="64"/>
      <c r="S36" s="64">
        <f t="shared" si="7"/>
        <v>0</v>
      </c>
      <c r="T36" s="92"/>
      <c r="U36" s="15">
        <f t="shared" si="8"/>
        <v>0</v>
      </c>
      <c r="V36" s="92"/>
      <c r="W36" s="17">
        <f t="shared" si="9"/>
        <v>0</v>
      </c>
      <c r="X36" s="101"/>
      <c r="Y36" s="101">
        <f t="shared" si="10"/>
        <v>0</v>
      </c>
      <c r="Z36" s="101"/>
      <c r="AA36" s="101">
        <f t="shared" si="11"/>
        <v>0</v>
      </c>
      <c r="AB36" s="62">
        <v>155</v>
      </c>
      <c r="AC36" s="14">
        <f t="shared" si="1"/>
        <v>11536030</v>
      </c>
      <c r="AD36" s="62">
        <v>80</v>
      </c>
      <c r="AE36" s="101">
        <f t="shared" si="18"/>
        <v>2515200</v>
      </c>
      <c r="AF36" s="3"/>
      <c r="AG36" s="3">
        <f t="shared" si="12"/>
        <v>0</v>
      </c>
      <c r="AH36" s="3"/>
      <c r="AI36" s="3">
        <f t="shared" si="13"/>
        <v>0</v>
      </c>
      <c r="AJ36" s="78">
        <f t="shared" si="14"/>
        <v>55893926</v>
      </c>
      <c r="AK36" s="14">
        <f t="shared" si="15"/>
        <v>15594240</v>
      </c>
      <c r="AL36" s="14">
        <f t="shared" si="16"/>
        <v>43541203</v>
      </c>
      <c r="AM36" s="32">
        <f t="shared" si="17"/>
        <v>27946963</v>
      </c>
    </row>
    <row r="37" spans="1:39" x14ac:dyDescent="0.2">
      <c r="A37" s="96" t="s">
        <v>727</v>
      </c>
      <c r="B37" s="91" t="s">
        <v>658</v>
      </c>
      <c r="C37" s="97" t="s">
        <v>728</v>
      </c>
      <c r="D37" s="92"/>
      <c r="E37" s="15">
        <f t="shared" si="2"/>
        <v>0</v>
      </c>
      <c r="F37" s="92"/>
      <c r="G37" s="17">
        <f t="shared" si="3"/>
        <v>0</v>
      </c>
      <c r="H37" s="64">
        <v>692</v>
      </c>
      <c r="I37" s="64">
        <f t="shared" si="4"/>
        <v>51502792</v>
      </c>
      <c r="J37" s="64">
        <v>482</v>
      </c>
      <c r="K37" s="64">
        <f t="shared" si="5"/>
        <v>15154080</v>
      </c>
      <c r="L37" s="92">
        <v>400</v>
      </c>
      <c r="M37" s="15">
        <f t="shared" si="0"/>
        <v>29770400</v>
      </c>
      <c r="N37" s="92">
        <v>290</v>
      </c>
      <c r="O37" s="17">
        <f t="shared" si="19"/>
        <v>9117600</v>
      </c>
      <c r="P37" s="64"/>
      <c r="Q37" s="64">
        <f t="shared" si="6"/>
        <v>0</v>
      </c>
      <c r="R37" s="64"/>
      <c r="S37" s="64">
        <f t="shared" si="7"/>
        <v>0</v>
      </c>
      <c r="T37" s="92"/>
      <c r="U37" s="15">
        <f t="shared" si="8"/>
        <v>0</v>
      </c>
      <c r="V37" s="92"/>
      <c r="W37" s="17">
        <f t="shared" si="9"/>
        <v>0</v>
      </c>
      <c r="X37" s="101"/>
      <c r="Y37" s="101">
        <f t="shared" si="10"/>
        <v>0</v>
      </c>
      <c r="Z37" s="101"/>
      <c r="AA37" s="101">
        <f t="shared" si="11"/>
        <v>0</v>
      </c>
      <c r="AB37" s="62"/>
      <c r="AC37" s="14">
        <f t="shared" si="1"/>
        <v>0</v>
      </c>
      <c r="AD37" s="62"/>
      <c r="AE37" s="101">
        <f t="shared" si="18"/>
        <v>0</v>
      </c>
      <c r="AF37" s="3"/>
      <c r="AG37" s="3">
        <f t="shared" si="12"/>
        <v>0</v>
      </c>
      <c r="AH37" s="3"/>
      <c r="AI37" s="3">
        <f t="shared" si="13"/>
        <v>0</v>
      </c>
      <c r="AJ37" s="78">
        <f t="shared" si="14"/>
        <v>29770400</v>
      </c>
      <c r="AK37" s="14">
        <f t="shared" si="15"/>
        <v>9117600</v>
      </c>
      <c r="AL37" s="14">
        <f t="shared" si="16"/>
        <v>24002800</v>
      </c>
      <c r="AM37" s="32">
        <f t="shared" si="17"/>
        <v>81542072</v>
      </c>
    </row>
    <row r="38" spans="1:39" x14ac:dyDescent="0.2">
      <c r="A38" s="96" t="s">
        <v>729</v>
      </c>
      <c r="B38" s="91" t="s">
        <v>730</v>
      </c>
      <c r="C38" s="97" t="s">
        <v>731</v>
      </c>
      <c r="D38" s="92">
        <v>255</v>
      </c>
      <c r="E38" s="15">
        <f t="shared" si="2"/>
        <v>18978630</v>
      </c>
      <c r="F38" s="92">
        <v>70</v>
      </c>
      <c r="G38" s="17">
        <f t="shared" si="3"/>
        <v>2200800</v>
      </c>
      <c r="H38" s="64"/>
      <c r="I38" s="64">
        <f t="shared" si="4"/>
        <v>0</v>
      </c>
      <c r="J38" s="64"/>
      <c r="K38" s="64">
        <f t="shared" si="5"/>
        <v>0</v>
      </c>
      <c r="L38" s="92"/>
      <c r="M38" s="15">
        <f t="shared" si="0"/>
        <v>0</v>
      </c>
      <c r="N38" s="92"/>
      <c r="O38" s="17">
        <f t="shared" si="19"/>
        <v>0</v>
      </c>
      <c r="P38" s="64"/>
      <c r="Q38" s="64">
        <f t="shared" si="6"/>
        <v>0</v>
      </c>
      <c r="R38" s="64"/>
      <c r="S38" s="64">
        <f t="shared" si="7"/>
        <v>0</v>
      </c>
      <c r="T38" s="92"/>
      <c r="U38" s="15">
        <f t="shared" si="8"/>
        <v>0</v>
      </c>
      <c r="V38" s="92"/>
      <c r="W38" s="17">
        <f t="shared" si="9"/>
        <v>0</v>
      </c>
      <c r="X38" s="101"/>
      <c r="Y38" s="101">
        <f t="shared" si="10"/>
        <v>0</v>
      </c>
      <c r="Z38" s="101"/>
      <c r="AA38" s="101">
        <f t="shared" si="11"/>
        <v>0</v>
      </c>
      <c r="AB38" s="62">
        <v>90</v>
      </c>
      <c r="AC38" s="14">
        <f t="shared" si="1"/>
        <v>6698340</v>
      </c>
      <c r="AD38" s="62">
        <v>85</v>
      </c>
      <c r="AE38" s="101">
        <f t="shared" si="18"/>
        <v>2672400</v>
      </c>
      <c r="AF38" s="3"/>
      <c r="AG38" s="3">
        <f t="shared" si="12"/>
        <v>0</v>
      </c>
      <c r="AH38" s="3"/>
      <c r="AI38" s="3">
        <f t="shared" si="13"/>
        <v>0</v>
      </c>
      <c r="AJ38" s="78">
        <f t="shared" si="14"/>
        <v>25676970</v>
      </c>
      <c r="AK38" s="14">
        <f t="shared" si="15"/>
        <v>4873200</v>
      </c>
      <c r="AL38" s="14">
        <f t="shared" si="16"/>
        <v>17711685</v>
      </c>
      <c r="AM38" s="32">
        <f t="shared" si="17"/>
        <v>12838485</v>
      </c>
    </row>
    <row r="39" spans="1:39" x14ac:dyDescent="0.2">
      <c r="A39" s="96" t="s">
        <v>732</v>
      </c>
      <c r="B39" s="91" t="s">
        <v>667</v>
      </c>
      <c r="C39" s="97" t="s">
        <v>733</v>
      </c>
      <c r="D39" s="92">
        <v>238</v>
      </c>
      <c r="E39" s="15">
        <f t="shared" si="2"/>
        <v>17713388</v>
      </c>
      <c r="F39" s="92">
        <v>130</v>
      </c>
      <c r="G39" s="17">
        <f t="shared" si="3"/>
        <v>4087200</v>
      </c>
      <c r="H39" s="64"/>
      <c r="I39" s="64">
        <f t="shared" si="4"/>
        <v>0</v>
      </c>
      <c r="J39" s="64"/>
      <c r="K39" s="64">
        <f t="shared" si="5"/>
        <v>0</v>
      </c>
      <c r="L39" s="92">
        <v>148</v>
      </c>
      <c r="M39" s="15">
        <f t="shared" si="0"/>
        <v>11015048</v>
      </c>
      <c r="N39" s="92">
        <v>83</v>
      </c>
      <c r="O39" s="17">
        <f t="shared" si="19"/>
        <v>2609520</v>
      </c>
      <c r="P39" s="64"/>
      <c r="Q39" s="64">
        <f t="shared" si="6"/>
        <v>0</v>
      </c>
      <c r="R39" s="64"/>
      <c r="S39" s="64">
        <f t="shared" si="7"/>
        <v>0</v>
      </c>
      <c r="T39" s="92"/>
      <c r="U39" s="15">
        <f t="shared" si="8"/>
        <v>0</v>
      </c>
      <c r="V39" s="92"/>
      <c r="W39" s="17">
        <f t="shared" si="9"/>
        <v>0</v>
      </c>
      <c r="X39" s="101"/>
      <c r="Y39" s="101">
        <f t="shared" si="10"/>
        <v>0</v>
      </c>
      <c r="Z39" s="101"/>
      <c r="AA39" s="101">
        <f t="shared" si="11"/>
        <v>0</v>
      </c>
      <c r="AB39" s="62">
        <v>48</v>
      </c>
      <c r="AC39" s="14">
        <f t="shared" si="1"/>
        <v>3572448</v>
      </c>
      <c r="AD39" s="62">
        <v>38</v>
      </c>
      <c r="AE39" s="101">
        <f t="shared" si="18"/>
        <v>1194720</v>
      </c>
      <c r="AF39" s="3"/>
      <c r="AG39" s="3">
        <f t="shared" si="12"/>
        <v>0</v>
      </c>
      <c r="AH39" s="3"/>
      <c r="AI39" s="3">
        <f t="shared" si="13"/>
        <v>0</v>
      </c>
      <c r="AJ39" s="78">
        <f t="shared" si="14"/>
        <v>32300884</v>
      </c>
      <c r="AK39" s="14">
        <f t="shared" si="15"/>
        <v>7891440</v>
      </c>
      <c r="AL39" s="14">
        <f t="shared" si="16"/>
        <v>24041882</v>
      </c>
      <c r="AM39" s="32">
        <f t="shared" si="17"/>
        <v>16150442</v>
      </c>
    </row>
    <row r="40" spans="1:39" x14ac:dyDescent="0.2">
      <c r="A40" s="96" t="s">
        <v>734</v>
      </c>
      <c r="B40" s="91" t="s">
        <v>735</v>
      </c>
      <c r="C40" s="97" t="s">
        <v>736</v>
      </c>
      <c r="D40" s="92">
        <v>558</v>
      </c>
      <c r="E40" s="15">
        <f t="shared" si="2"/>
        <v>41529708</v>
      </c>
      <c r="F40" s="92">
        <v>290</v>
      </c>
      <c r="G40" s="17">
        <f t="shared" si="3"/>
        <v>9117600</v>
      </c>
      <c r="H40" s="64">
        <v>27</v>
      </c>
      <c r="I40" s="64">
        <f t="shared" si="4"/>
        <v>2009502</v>
      </c>
      <c r="J40" s="64">
        <v>8</v>
      </c>
      <c r="K40" s="64">
        <f t="shared" si="5"/>
        <v>251520</v>
      </c>
      <c r="L40" s="92">
        <v>280</v>
      </c>
      <c r="M40" s="15">
        <f t="shared" si="0"/>
        <v>20839280</v>
      </c>
      <c r="N40" s="92">
        <v>213</v>
      </c>
      <c r="O40" s="17">
        <f t="shared" si="19"/>
        <v>6696720</v>
      </c>
      <c r="P40" s="64">
        <v>2</v>
      </c>
      <c r="Q40" s="64">
        <f t="shared" si="6"/>
        <v>148852</v>
      </c>
      <c r="R40" s="64">
        <v>0</v>
      </c>
      <c r="S40" s="64">
        <f t="shared" si="7"/>
        <v>0</v>
      </c>
      <c r="T40" s="92">
        <v>1</v>
      </c>
      <c r="U40" s="15">
        <f t="shared" si="8"/>
        <v>74426</v>
      </c>
      <c r="V40" s="92">
        <v>1</v>
      </c>
      <c r="W40" s="17">
        <f t="shared" si="9"/>
        <v>31440</v>
      </c>
      <c r="X40" s="101"/>
      <c r="Y40" s="101">
        <f t="shared" si="10"/>
        <v>0</v>
      </c>
      <c r="Z40" s="101"/>
      <c r="AA40" s="101">
        <f t="shared" si="11"/>
        <v>0</v>
      </c>
      <c r="AB40" s="62">
        <v>165</v>
      </c>
      <c r="AC40" s="14">
        <f t="shared" si="1"/>
        <v>12280290</v>
      </c>
      <c r="AD40" s="62">
        <v>126</v>
      </c>
      <c r="AE40" s="101">
        <f t="shared" si="18"/>
        <v>3961440</v>
      </c>
      <c r="AF40" s="3">
        <v>4</v>
      </c>
      <c r="AG40" s="3">
        <f t="shared" si="12"/>
        <v>297704</v>
      </c>
      <c r="AH40" s="3">
        <v>5</v>
      </c>
      <c r="AI40" s="3">
        <f t="shared" si="13"/>
        <v>157200</v>
      </c>
      <c r="AJ40" s="78">
        <f t="shared" si="14"/>
        <v>74723704</v>
      </c>
      <c r="AK40" s="14">
        <f t="shared" si="15"/>
        <v>19807200</v>
      </c>
      <c r="AL40" s="14">
        <f t="shared" si="16"/>
        <v>57169052</v>
      </c>
      <c r="AM40" s="32">
        <f t="shared" si="17"/>
        <v>40226630</v>
      </c>
    </row>
    <row r="41" spans="1:39" x14ac:dyDescent="0.2">
      <c r="A41" s="96" t="s">
        <v>737</v>
      </c>
      <c r="B41" s="91" t="s">
        <v>738</v>
      </c>
      <c r="C41" s="97" t="s">
        <v>739</v>
      </c>
      <c r="D41" s="92">
        <v>180</v>
      </c>
      <c r="E41" s="15">
        <f t="shared" si="2"/>
        <v>13396680</v>
      </c>
      <c r="F41" s="92">
        <v>200</v>
      </c>
      <c r="G41" s="17">
        <f t="shared" si="3"/>
        <v>6288000</v>
      </c>
      <c r="H41" s="64">
        <v>135</v>
      </c>
      <c r="I41" s="64">
        <f t="shared" si="4"/>
        <v>10047510</v>
      </c>
      <c r="J41" s="64">
        <v>80</v>
      </c>
      <c r="K41" s="64">
        <f t="shared" si="5"/>
        <v>2515200</v>
      </c>
      <c r="L41" s="92">
        <v>144</v>
      </c>
      <c r="M41" s="15">
        <f t="shared" si="0"/>
        <v>10717344</v>
      </c>
      <c r="N41" s="92">
        <v>107</v>
      </c>
      <c r="O41" s="17">
        <f t="shared" si="19"/>
        <v>3364080</v>
      </c>
      <c r="P41" s="64">
        <v>95</v>
      </c>
      <c r="Q41" s="64">
        <f t="shared" si="6"/>
        <v>7070470</v>
      </c>
      <c r="R41" s="64">
        <v>35</v>
      </c>
      <c r="S41" s="64">
        <f t="shared" si="7"/>
        <v>1100400</v>
      </c>
      <c r="T41" s="92"/>
      <c r="U41" s="15">
        <f t="shared" si="8"/>
        <v>0</v>
      </c>
      <c r="V41" s="92"/>
      <c r="W41" s="17">
        <f t="shared" si="9"/>
        <v>0</v>
      </c>
      <c r="X41" s="101"/>
      <c r="Y41" s="101">
        <f t="shared" si="10"/>
        <v>0</v>
      </c>
      <c r="Z41" s="101"/>
      <c r="AA41" s="101">
        <f t="shared" si="11"/>
        <v>0</v>
      </c>
      <c r="AB41" s="62">
        <v>80</v>
      </c>
      <c r="AC41" s="14">
        <f t="shared" si="1"/>
        <v>5954080</v>
      </c>
      <c r="AD41" s="62">
        <v>80</v>
      </c>
      <c r="AE41" s="101">
        <f t="shared" si="18"/>
        <v>2515200</v>
      </c>
      <c r="AF41" s="3">
        <v>35</v>
      </c>
      <c r="AG41" s="3">
        <f t="shared" si="12"/>
        <v>2604910</v>
      </c>
      <c r="AH41" s="3">
        <v>15</v>
      </c>
      <c r="AI41" s="3">
        <f t="shared" si="13"/>
        <v>471600</v>
      </c>
      <c r="AJ41" s="78">
        <f t="shared" si="14"/>
        <v>30068104</v>
      </c>
      <c r="AK41" s="14">
        <f t="shared" si="15"/>
        <v>12167280</v>
      </c>
      <c r="AL41" s="14">
        <f t="shared" si="16"/>
        <v>27201332</v>
      </c>
      <c r="AM41" s="32">
        <f t="shared" si="17"/>
        <v>38844142</v>
      </c>
    </row>
    <row r="42" spans="1:39" x14ac:dyDescent="0.2">
      <c r="A42" s="96" t="s">
        <v>740</v>
      </c>
      <c r="B42" s="91" t="s">
        <v>741</v>
      </c>
      <c r="C42" s="97" t="s">
        <v>742</v>
      </c>
      <c r="D42" s="92">
        <v>143</v>
      </c>
      <c r="E42" s="15">
        <f t="shared" si="2"/>
        <v>10642918</v>
      </c>
      <c r="F42" s="92">
        <v>61</v>
      </c>
      <c r="G42" s="17">
        <f t="shared" si="3"/>
        <v>1917840</v>
      </c>
      <c r="H42" s="64">
        <v>6</v>
      </c>
      <c r="I42" s="64">
        <f t="shared" si="4"/>
        <v>446556</v>
      </c>
      <c r="J42" s="64">
        <v>2</v>
      </c>
      <c r="K42" s="64">
        <f t="shared" si="5"/>
        <v>62880</v>
      </c>
      <c r="L42" s="92">
        <v>45</v>
      </c>
      <c r="M42" s="15">
        <f t="shared" si="0"/>
        <v>3349170</v>
      </c>
      <c r="N42" s="92">
        <v>28</v>
      </c>
      <c r="O42" s="17">
        <f t="shared" si="19"/>
        <v>880320</v>
      </c>
      <c r="P42" s="64"/>
      <c r="Q42" s="64">
        <f t="shared" si="6"/>
        <v>0</v>
      </c>
      <c r="R42" s="64"/>
      <c r="S42" s="64">
        <f t="shared" si="7"/>
        <v>0</v>
      </c>
      <c r="T42" s="92"/>
      <c r="U42" s="15">
        <f t="shared" si="8"/>
        <v>0</v>
      </c>
      <c r="V42" s="92"/>
      <c r="W42" s="17">
        <f t="shared" si="9"/>
        <v>0</v>
      </c>
      <c r="X42" s="101"/>
      <c r="Y42" s="101">
        <f t="shared" si="10"/>
        <v>0</v>
      </c>
      <c r="Z42" s="101"/>
      <c r="AA42" s="101">
        <f t="shared" si="11"/>
        <v>0</v>
      </c>
      <c r="AB42" s="62">
        <v>22</v>
      </c>
      <c r="AC42" s="14">
        <f t="shared" si="1"/>
        <v>1637372</v>
      </c>
      <c r="AD42" s="62">
        <v>18</v>
      </c>
      <c r="AE42" s="101">
        <f t="shared" si="18"/>
        <v>565920</v>
      </c>
      <c r="AF42" s="3">
        <v>3</v>
      </c>
      <c r="AG42" s="3">
        <f t="shared" si="12"/>
        <v>223278</v>
      </c>
      <c r="AH42" s="3">
        <v>3</v>
      </c>
      <c r="AI42" s="3">
        <f t="shared" si="13"/>
        <v>94320</v>
      </c>
      <c r="AJ42" s="78">
        <f t="shared" si="14"/>
        <v>15629460</v>
      </c>
      <c r="AK42" s="14">
        <f t="shared" si="15"/>
        <v>3364080</v>
      </c>
      <c r="AL42" s="14">
        <f t="shared" si="16"/>
        <v>11178810</v>
      </c>
      <c r="AM42" s="32">
        <f t="shared" si="17"/>
        <v>8641764</v>
      </c>
    </row>
    <row r="43" spans="1:39" x14ac:dyDescent="0.2">
      <c r="A43" s="96" t="s">
        <v>735</v>
      </c>
      <c r="B43" s="91" t="s">
        <v>734</v>
      </c>
      <c r="C43" s="97" t="s">
        <v>743</v>
      </c>
      <c r="D43" s="92">
        <v>951</v>
      </c>
      <c r="E43" s="15">
        <f t="shared" si="2"/>
        <v>70779126</v>
      </c>
      <c r="F43" s="92">
        <v>572</v>
      </c>
      <c r="G43" s="17">
        <f t="shared" si="3"/>
        <v>17983680</v>
      </c>
      <c r="H43" s="64"/>
      <c r="I43" s="64">
        <f t="shared" si="4"/>
        <v>0</v>
      </c>
      <c r="J43" s="64"/>
      <c r="K43" s="64">
        <f t="shared" si="5"/>
        <v>0</v>
      </c>
      <c r="L43" s="92">
        <v>659</v>
      </c>
      <c r="M43" s="15">
        <f t="shared" si="0"/>
        <v>49046734</v>
      </c>
      <c r="N43" s="92">
        <v>384</v>
      </c>
      <c r="O43" s="17">
        <f t="shared" si="19"/>
        <v>12072960</v>
      </c>
      <c r="P43" s="64"/>
      <c r="Q43" s="64">
        <f t="shared" si="6"/>
        <v>0</v>
      </c>
      <c r="R43" s="64"/>
      <c r="S43" s="64">
        <f t="shared" si="7"/>
        <v>0</v>
      </c>
      <c r="T43" s="92"/>
      <c r="U43" s="15">
        <f t="shared" si="8"/>
        <v>0</v>
      </c>
      <c r="V43" s="92"/>
      <c r="W43" s="17">
        <f t="shared" si="9"/>
        <v>0</v>
      </c>
      <c r="X43" s="101"/>
      <c r="Y43" s="101">
        <f t="shared" si="10"/>
        <v>0</v>
      </c>
      <c r="Z43" s="101"/>
      <c r="AA43" s="101">
        <f t="shared" si="11"/>
        <v>0</v>
      </c>
      <c r="AB43" s="62">
        <v>817</v>
      </c>
      <c r="AC43" s="14">
        <f t="shared" si="1"/>
        <v>60806042</v>
      </c>
      <c r="AD43" s="62">
        <v>632</v>
      </c>
      <c r="AE43" s="101">
        <f t="shared" si="18"/>
        <v>19870080</v>
      </c>
      <c r="AF43" s="3"/>
      <c r="AG43" s="3">
        <f t="shared" si="12"/>
        <v>0</v>
      </c>
      <c r="AH43" s="3"/>
      <c r="AI43" s="3">
        <f t="shared" si="13"/>
        <v>0</v>
      </c>
      <c r="AJ43" s="78">
        <f t="shared" si="14"/>
        <v>180631902</v>
      </c>
      <c r="AK43" s="14">
        <f t="shared" si="15"/>
        <v>49926720</v>
      </c>
      <c r="AL43" s="14">
        <f t="shared" si="16"/>
        <v>140242671</v>
      </c>
      <c r="AM43" s="32">
        <f t="shared" si="17"/>
        <v>90315951</v>
      </c>
    </row>
    <row r="44" spans="1:39" x14ac:dyDescent="0.2">
      <c r="A44" s="96" t="s">
        <v>738</v>
      </c>
      <c r="B44" s="91" t="s">
        <v>737</v>
      </c>
      <c r="C44" s="97" t="s">
        <v>744</v>
      </c>
      <c r="D44" s="92">
        <v>112</v>
      </c>
      <c r="E44" s="15">
        <f t="shared" si="2"/>
        <v>8335712</v>
      </c>
      <c r="F44" s="92">
        <v>43</v>
      </c>
      <c r="G44" s="17">
        <f t="shared" si="3"/>
        <v>1351920</v>
      </c>
      <c r="H44" s="64">
        <v>6</v>
      </c>
      <c r="I44" s="64">
        <f t="shared" si="4"/>
        <v>446556</v>
      </c>
      <c r="J44" s="64">
        <v>1</v>
      </c>
      <c r="K44" s="64">
        <f t="shared" si="5"/>
        <v>31440</v>
      </c>
      <c r="L44" s="92">
        <v>75</v>
      </c>
      <c r="M44" s="15">
        <f t="shared" si="0"/>
        <v>5581950</v>
      </c>
      <c r="N44" s="92">
        <v>8</v>
      </c>
      <c r="O44" s="17">
        <f t="shared" si="19"/>
        <v>251520</v>
      </c>
      <c r="P44" s="64">
        <v>3</v>
      </c>
      <c r="Q44" s="64">
        <f t="shared" si="6"/>
        <v>223278</v>
      </c>
      <c r="R44" s="64">
        <v>1</v>
      </c>
      <c r="S44" s="64">
        <f t="shared" si="7"/>
        <v>31440</v>
      </c>
      <c r="T44" s="92"/>
      <c r="U44" s="15">
        <f t="shared" si="8"/>
        <v>0</v>
      </c>
      <c r="V44" s="92"/>
      <c r="W44" s="17">
        <f t="shared" si="9"/>
        <v>0</v>
      </c>
      <c r="X44" s="101"/>
      <c r="Y44" s="101">
        <f t="shared" si="10"/>
        <v>0</v>
      </c>
      <c r="Z44" s="101"/>
      <c r="AA44" s="101">
        <f t="shared" si="11"/>
        <v>0</v>
      </c>
      <c r="AB44" s="62">
        <v>55</v>
      </c>
      <c r="AC44" s="14">
        <f t="shared" si="1"/>
        <v>4093430</v>
      </c>
      <c r="AD44" s="62">
        <v>44</v>
      </c>
      <c r="AE44" s="101">
        <f t="shared" si="18"/>
        <v>1383360</v>
      </c>
      <c r="AF44" s="3">
        <v>4</v>
      </c>
      <c r="AG44" s="3">
        <f t="shared" si="12"/>
        <v>297704</v>
      </c>
      <c r="AH44" s="3">
        <v>4</v>
      </c>
      <c r="AI44" s="3">
        <f t="shared" si="13"/>
        <v>125760</v>
      </c>
      <c r="AJ44" s="78">
        <f t="shared" si="14"/>
        <v>18011092</v>
      </c>
      <c r="AK44" s="14">
        <f t="shared" si="15"/>
        <v>2986800</v>
      </c>
      <c r="AL44" s="14">
        <f t="shared" si="16"/>
        <v>11992346</v>
      </c>
      <c r="AM44" s="32">
        <f t="shared" si="17"/>
        <v>10161724</v>
      </c>
    </row>
    <row r="45" spans="1:39" x14ac:dyDescent="0.2">
      <c r="A45" s="96" t="s">
        <v>741</v>
      </c>
      <c r="B45" s="91" t="s">
        <v>740</v>
      </c>
      <c r="C45" s="97" t="s">
        <v>745</v>
      </c>
      <c r="D45" s="92"/>
      <c r="E45" s="15">
        <f t="shared" si="2"/>
        <v>0</v>
      </c>
      <c r="F45" s="92"/>
      <c r="G45" s="17">
        <f t="shared" si="3"/>
        <v>0</v>
      </c>
      <c r="H45" s="64">
        <v>200</v>
      </c>
      <c r="I45" s="64">
        <f t="shared" si="4"/>
        <v>14885200</v>
      </c>
      <c r="J45" s="64">
        <v>101</v>
      </c>
      <c r="K45" s="64">
        <f t="shared" si="5"/>
        <v>3175440</v>
      </c>
      <c r="L45" s="92"/>
      <c r="M45" s="15">
        <f t="shared" si="0"/>
        <v>0</v>
      </c>
      <c r="N45" s="92"/>
      <c r="O45" s="17">
        <f t="shared" si="19"/>
        <v>0</v>
      </c>
      <c r="P45" s="64">
        <v>13</v>
      </c>
      <c r="Q45" s="64">
        <f t="shared" si="6"/>
        <v>967538</v>
      </c>
      <c r="R45" s="64">
        <v>12</v>
      </c>
      <c r="S45" s="64">
        <f t="shared" si="7"/>
        <v>377280</v>
      </c>
      <c r="T45" s="92"/>
      <c r="U45" s="15">
        <f t="shared" si="8"/>
        <v>0</v>
      </c>
      <c r="V45" s="92"/>
      <c r="W45" s="17">
        <f t="shared" si="9"/>
        <v>0</v>
      </c>
      <c r="X45" s="101"/>
      <c r="Y45" s="101">
        <f t="shared" si="10"/>
        <v>0</v>
      </c>
      <c r="Z45" s="101"/>
      <c r="AA45" s="101">
        <f t="shared" si="11"/>
        <v>0</v>
      </c>
      <c r="AB45" s="62"/>
      <c r="AC45" s="14">
        <f t="shared" si="1"/>
        <v>0</v>
      </c>
      <c r="AD45" s="62"/>
      <c r="AE45" s="101">
        <f t="shared" si="18"/>
        <v>0</v>
      </c>
      <c r="AF45" s="3">
        <v>45</v>
      </c>
      <c r="AG45" s="3">
        <f t="shared" si="12"/>
        <v>3349170</v>
      </c>
      <c r="AH45" s="3">
        <v>40</v>
      </c>
      <c r="AI45" s="3">
        <f t="shared" si="13"/>
        <v>1257600</v>
      </c>
      <c r="AJ45" s="78">
        <f t="shared" si="14"/>
        <v>0</v>
      </c>
      <c r="AK45" s="14">
        <f t="shared" si="15"/>
        <v>0</v>
      </c>
      <c r="AL45" s="14">
        <f t="shared" si="16"/>
        <v>0</v>
      </c>
      <c r="AM45" s="32">
        <f t="shared" si="17"/>
        <v>24012228</v>
      </c>
    </row>
    <row r="46" spans="1:39" x14ac:dyDescent="0.2">
      <c r="A46" s="96" t="s">
        <v>746</v>
      </c>
      <c r="B46" s="91" t="s">
        <v>746</v>
      </c>
      <c r="C46" s="97" t="s">
        <v>747</v>
      </c>
      <c r="D46" s="92"/>
      <c r="E46" s="15">
        <f t="shared" si="2"/>
        <v>0</v>
      </c>
      <c r="F46" s="92"/>
      <c r="G46" s="17">
        <f t="shared" si="3"/>
        <v>0</v>
      </c>
      <c r="H46" s="64">
        <v>1015</v>
      </c>
      <c r="I46" s="64">
        <f t="shared" si="4"/>
        <v>75542390</v>
      </c>
      <c r="J46" s="64">
        <v>473</v>
      </c>
      <c r="K46" s="64">
        <f t="shared" si="5"/>
        <v>14871120</v>
      </c>
      <c r="L46" s="92">
        <v>941</v>
      </c>
      <c r="M46" s="15">
        <f t="shared" si="0"/>
        <v>70034866</v>
      </c>
      <c r="N46" s="92">
        <v>584</v>
      </c>
      <c r="O46" s="17">
        <f t="shared" si="19"/>
        <v>18360960</v>
      </c>
      <c r="P46" s="64"/>
      <c r="Q46" s="64">
        <f t="shared" si="6"/>
        <v>0</v>
      </c>
      <c r="R46" s="64"/>
      <c r="S46" s="64">
        <f t="shared" si="7"/>
        <v>0</v>
      </c>
      <c r="T46" s="92"/>
      <c r="U46" s="15">
        <f t="shared" si="8"/>
        <v>0</v>
      </c>
      <c r="V46" s="92"/>
      <c r="W46" s="17">
        <f t="shared" si="9"/>
        <v>0</v>
      </c>
      <c r="X46" s="101"/>
      <c r="Y46" s="101">
        <f t="shared" si="10"/>
        <v>0</v>
      </c>
      <c r="Z46" s="101"/>
      <c r="AA46" s="101">
        <f t="shared" si="11"/>
        <v>0</v>
      </c>
      <c r="AB46" s="62"/>
      <c r="AC46" s="14">
        <f t="shared" si="1"/>
        <v>0</v>
      </c>
      <c r="AD46" s="62"/>
      <c r="AE46" s="101">
        <f t="shared" si="18"/>
        <v>0</v>
      </c>
      <c r="AF46" s="3">
        <v>287</v>
      </c>
      <c r="AG46" s="3">
        <f t="shared" si="12"/>
        <v>21360262</v>
      </c>
      <c r="AH46" s="3">
        <v>235</v>
      </c>
      <c r="AI46" s="3">
        <f t="shared" si="13"/>
        <v>7388400</v>
      </c>
      <c r="AJ46" s="78">
        <f t="shared" si="14"/>
        <v>70034866</v>
      </c>
      <c r="AK46" s="14">
        <f t="shared" si="15"/>
        <v>18360960</v>
      </c>
      <c r="AL46" s="14">
        <f t="shared" si="16"/>
        <v>53378393</v>
      </c>
      <c r="AM46" s="32">
        <f t="shared" si="17"/>
        <v>154179605</v>
      </c>
    </row>
    <row r="47" spans="1:39" x14ac:dyDescent="0.2">
      <c r="A47" s="96" t="s">
        <v>748</v>
      </c>
      <c r="B47" s="91" t="s">
        <v>749</v>
      </c>
      <c r="C47" s="97" t="s">
        <v>750</v>
      </c>
      <c r="D47" s="92">
        <v>162</v>
      </c>
      <c r="E47" s="15">
        <f t="shared" si="2"/>
        <v>12057012</v>
      </c>
      <c r="F47" s="92">
        <v>101</v>
      </c>
      <c r="G47" s="17">
        <f t="shared" si="3"/>
        <v>3175440</v>
      </c>
      <c r="H47" s="64">
        <v>1</v>
      </c>
      <c r="I47" s="64">
        <f t="shared" si="4"/>
        <v>74426</v>
      </c>
      <c r="J47" s="64">
        <v>1</v>
      </c>
      <c r="K47" s="64">
        <f t="shared" si="5"/>
        <v>31440</v>
      </c>
      <c r="L47" s="92">
        <v>72</v>
      </c>
      <c r="M47" s="15">
        <f t="shared" si="0"/>
        <v>5358672</v>
      </c>
      <c r="N47" s="92">
        <v>35</v>
      </c>
      <c r="O47" s="17">
        <f t="shared" si="19"/>
        <v>1100400</v>
      </c>
      <c r="P47" s="64">
        <v>3</v>
      </c>
      <c r="Q47" s="64">
        <f t="shared" si="6"/>
        <v>223278</v>
      </c>
      <c r="R47" s="64">
        <v>0</v>
      </c>
      <c r="S47" s="64">
        <f t="shared" si="7"/>
        <v>0</v>
      </c>
      <c r="T47" s="92"/>
      <c r="U47" s="15">
        <f t="shared" si="8"/>
        <v>0</v>
      </c>
      <c r="V47" s="92"/>
      <c r="W47" s="17">
        <f t="shared" si="9"/>
        <v>0</v>
      </c>
      <c r="X47" s="101"/>
      <c r="Y47" s="101">
        <f t="shared" si="10"/>
        <v>0</v>
      </c>
      <c r="Z47" s="101"/>
      <c r="AA47" s="101">
        <f t="shared" si="11"/>
        <v>0</v>
      </c>
      <c r="AB47" s="62">
        <v>24</v>
      </c>
      <c r="AC47" s="14">
        <f t="shared" si="1"/>
        <v>1786224</v>
      </c>
      <c r="AD47" s="62">
        <v>22</v>
      </c>
      <c r="AE47" s="101">
        <f t="shared" si="18"/>
        <v>691680</v>
      </c>
      <c r="AF47" s="3"/>
      <c r="AG47" s="3">
        <f t="shared" si="12"/>
        <v>0</v>
      </c>
      <c r="AH47" s="3"/>
      <c r="AI47" s="3">
        <f t="shared" si="13"/>
        <v>0</v>
      </c>
      <c r="AJ47" s="78">
        <f t="shared" si="14"/>
        <v>19201908</v>
      </c>
      <c r="AK47" s="14">
        <f t="shared" si="15"/>
        <v>4967520</v>
      </c>
      <c r="AL47" s="14">
        <f t="shared" si="16"/>
        <v>14568474</v>
      </c>
      <c r="AM47" s="32">
        <f t="shared" si="17"/>
        <v>9930098</v>
      </c>
    </row>
    <row r="48" spans="1:39" x14ac:dyDescent="0.2">
      <c r="A48" s="96" t="s">
        <v>749</v>
      </c>
      <c r="B48" s="91" t="s">
        <v>748</v>
      </c>
      <c r="C48" s="97" t="s">
        <v>751</v>
      </c>
      <c r="D48" s="92">
        <v>464</v>
      </c>
      <c r="E48" s="15">
        <f t="shared" si="2"/>
        <v>34533664</v>
      </c>
      <c r="F48" s="92">
        <v>233</v>
      </c>
      <c r="G48" s="17">
        <f t="shared" si="3"/>
        <v>7325520</v>
      </c>
      <c r="H48" s="64"/>
      <c r="I48" s="64">
        <f t="shared" si="4"/>
        <v>0</v>
      </c>
      <c r="J48" s="64"/>
      <c r="K48" s="64">
        <f t="shared" si="5"/>
        <v>0</v>
      </c>
      <c r="L48" s="92">
        <v>146</v>
      </c>
      <c r="M48" s="15">
        <f t="shared" si="0"/>
        <v>10866196</v>
      </c>
      <c r="N48" s="92">
        <v>107</v>
      </c>
      <c r="O48" s="17">
        <f t="shared" si="19"/>
        <v>3364080</v>
      </c>
      <c r="P48" s="64"/>
      <c r="Q48" s="64">
        <f t="shared" si="6"/>
        <v>0</v>
      </c>
      <c r="R48" s="64"/>
      <c r="S48" s="64">
        <f t="shared" si="7"/>
        <v>0</v>
      </c>
      <c r="T48" s="92"/>
      <c r="U48" s="15">
        <f t="shared" si="8"/>
        <v>0</v>
      </c>
      <c r="V48" s="92"/>
      <c r="W48" s="17">
        <f t="shared" si="9"/>
        <v>0</v>
      </c>
      <c r="X48" s="101"/>
      <c r="Y48" s="101">
        <f t="shared" si="10"/>
        <v>0</v>
      </c>
      <c r="Z48" s="101"/>
      <c r="AA48" s="101">
        <f t="shared" si="11"/>
        <v>0</v>
      </c>
      <c r="AB48" s="62">
        <v>17</v>
      </c>
      <c r="AC48" s="14">
        <f t="shared" si="1"/>
        <v>1265242</v>
      </c>
      <c r="AD48" s="62">
        <v>12</v>
      </c>
      <c r="AE48" s="101">
        <f t="shared" si="18"/>
        <v>377280</v>
      </c>
      <c r="AF48" s="3"/>
      <c r="AG48" s="3">
        <f t="shared" si="12"/>
        <v>0</v>
      </c>
      <c r="AH48" s="3"/>
      <c r="AI48" s="3">
        <f t="shared" si="13"/>
        <v>0</v>
      </c>
      <c r="AJ48" s="78">
        <f t="shared" si="14"/>
        <v>46665102</v>
      </c>
      <c r="AK48" s="14">
        <f t="shared" si="15"/>
        <v>11066880</v>
      </c>
      <c r="AL48" s="14">
        <f t="shared" si="16"/>
        <v>34399431</v>
      </c>
      <c r="AM48" s="32">
        <f t="shared" si="17"/>
        <v>23332551</v>
      </c>
    </row>
    <row r="49" spans="1:41" x14ac:dyDescent="0.2">
      <c r="A49" s="96" t="s">
        <v>752</v>
      </c>
      <c r="B49" s="91" t="s">
        <v>752</v>
      </c>
      <c r="C49" s="97" t="s">
        <v>753</v>
      </c>
      <c r="D49" s="92">
        <v>454</v>
      </c>
      <c r="E49" s="15">
        <f t="shared" si="2"/>
        <v>33789404</v>
      </c>
      <c r="F49" s="92">
        <v>243</v>
      </c>
      <c r="G49" s="17">
        <f t="shared" si="3"/>
        <v>7639920</v>
      </c>
      <c r="H49" s="64"/>
      <c r="I49" s="64">
        <f t="shared" si="4"/>
        <v>0</v>
      </c>
      <c r="J49" s="64"/>
      <c r="K49" s="64">
        <f t="shared" si="5"/>
        <v>0</v>
      </c>
      <c r="L49" s="92">
        <v>202</v>
      </c>
      <c r="M49" s="15">
        <f t="shared" si="0"/>
        <v>15034052</v>
      </c>
      <c r="N49" s="92">
        <v>94</v>
      </c>
      <c r="O49" s="17">
        <f t="shared" si="19"/>
        <v>2955360</v>
      </c>
      <c r="P49" s="64"/>
      <c r="Q49" s="64">
        <f t="shared" si="6"/>
        <v>0</v>
      </c>
      <c r="R49" s="64"/>
      <c r="S49" s="64">
        <f t="shared" si="7"/>
        <v>0</v>
      </c>
      <c r="T49" s="92"/>
      <c r="U49" s="15">
        <f t="shared" si="8"/>
        <v>0</v>
      </c>
      <c r="V49" s="92"/>
      <c r="W49" s="17">
        <f t="shared" si="9"/>
        <v>0</v>
      </c>
      <c r="X49" s="101"/>
      <c r="Y49" s="101">
        <f t="shared" si="10"/>
        <v>0</v>
      </c>
      <c r="Z49" s="101"/>
      <c r="AA49" s="101">
        <f t="shared" si="11"/>
        <v>0</v>
      </c>
      <c r="AB49" s="62">
        <v>104</v>
      </c>
      <c r="AC49" s="14">
        <f t="shared" si="1"/>
        <v>7740304</v>
      </c>
      <c r="AD49" s="62">
        <v>81</v>
      </c>
      <c r="AE49" s="101">
        <f t="shared" si="18"/>
        <v>2546640</v>
      </c>
      <c r="AF49" s="3"/>
      <c r="AG49" s="3">
        <f t="shared" si="12"/>
        <v>0</v>
      </c>
      <c r="AH49" s="3"/>
      <c r="AI49" s="3">
        <f t="shared" si="13"/>
        <v>0</v>
      </c>
      <c r="AJ49" s="78">
        <f t="shared" si="14"/>
        <v>56563760</v>
      </c>
      <c r="AK49" s="14">
        <f t="shared" si="15"/>
        <v>13141920</v>
      </c>
      <c r="AL49" s="14">
        <f t="shared" si="16"/>
        <v>41423800</v>
      </c>
      <c r="AM49" s="32">
        <f t="shared" si="17"/>
        <v>28281880</v>
      </c>
    </row>
    <row r="50" spans="1:41" x14ac:dyDescent="0.2">
      <c r="A50" s="96" t="s">
        <v>754</v>
      </c>
      <c r="B50" s="91" t="s">
        <v>755</v>
      </c>
      <c r="C50" s="97" t="s">
        <v>756</v>
      </c>
      <c r="D50" s="92">
        <v>421</v>
      </c>
      <c r="E50" s="15">
        <f t="shared" si="2"/>
        <v>31333346</v>
      </c>
      <c r="F50" s="92">
        <v>176</v>
      </c>
      <c r="G50" s="17">
        <f t="shared" si="3"/>
        <v>5533440</v>
      </c>
      <c r="H50" s="64"/>
      <c r="I50" s="64">
        <f t="shared" si="4"/>
        <v>0</v>
      </c>
      <c r="J50" s="64"/>
      <c r="K50" s="64">
        <f t="shared" si="5"/>
        <v>0</v>
      </c>
      <c r="L50" s="92">
        <v>136</v>
      </c>
      <c r="M50" s="15">
        <f t="shared" si="0"/>
        <v>10121936</v>
      </c>
      <c r="N50" s="92">
        <v>96</v>
      </c>
      <c r="O50" s="17">
        <f t="shared" si="19"/>
        <v>3018240</v>
      </c>
      <c r="P50" s="64">
        <v>1</v>
      </c>
      <c r="Q50" s="64">
        <f t="shared" si="6"/>
        <v>74426</v>
      </c>
      <c r="R50" s="64">
        <v>0</v>
      </c>
      <c r="S50" s="64">
        <f t="shared" si="7"/>
        <v>0</v>
      </c>
      <c r="T50" s="92"/>
      <c r="U50" s="15">
        <f t="shared" si="8"/>
        <v>0</v>
      </c>
      <c r="V50" s="92"/>
      <c r="W50" s="17">
        <f t="shared" si="9"/>
        <v>0</v>
      </c>
      <c r="X50" s="101"/>
      <c r="Y50" s="101">
        <f t="shared" si="10"/>
        <v>0</v>
      </c>
      <c r="Z50" s="101"/>
      <c r="AA50" s="101">
        <f t="shared" si="11"/>
        <v>0</v>
      </c>
      <c r="AB50" s="62">
        <v>47</v>
      </c>
      <c r="AC50" s="14">
        <f t="shared" si="1"/>
        <v>3498022</v>
      </c>
      <c r="AD50" s="62">
        <v>44</v>
      </c>
      <c r="AE50" s="101">
        <f t="shared" si="18"/>
        <v>1383360</v>
      </c>
      <c r="AF50" s="3"/>
      <c r="AG50" s="3">
        <f t="shared" si="12"/>
        <v>0</v>
      </c>
      <c r="AH50" s="3"/>
      <c r="AI50" s="3">
        <f t="shared" si="13"/>
        <v>0</v>
      </c>
      <c r="AJ50" s="78">
        <f t="shared" si="14"/>
        <v>44953304</v>
      </c>
      <c r="AK50" s="14">
        <f t="shared" si="15"/>
        <v>9935040</v>
      </c>
      <c r="AL50" s="14">
        <f t="shared" si="16"/>
        <v>32411692</v>
      </c>
      <c r="AM50" s="32">
        <f t="shared" si="17"/>
        <v>22551078</v>
      </c>
    </row>
    <row r="51" spans="1:41" x14ac:dyDescent="0.2">
      <c r="A51" s="96" t="s">
        <v>757</v>
      </c>
      <c r="B51" s="91" t="s">
        <v>758</v>
      </c>
      <c r="C51" s="97" t="s">
        <v>759</v>
      </c>
      <c r="D51" s="92">
        <v>244</v>
      </c>
      <c r="E51" s="15">
        <f t="shared" si="2"/>
        <v>18159944</v>
      </c>
      <c r="F51" s="92">
        <v>126</v>
      </c>
      <c r="G51" s="17">
        <f t="shared" si="3"/>
        <v>3961440</v>
      </c>
      <c r="H51" s="64">
        <v>7</v>
      </c>
      <c r="I51" s="64">
        <f t="shared" si="4"/>
        <v>520982</v>
      </c>
      <c r="J51" s="64">
        <v>2</v>
      </c>
      <c r="K51" s="64">
        <f t="shared" si="5"/>
        <v>62880</v>
      </c>
      <c r="L51" s="92">
        <v>116</v>
      </c>
      <c r="M51" s="15">
        <f t="shared" si="0"/>
        <v>8633416</v>
      </c>
      <c r="N51" s="92">
        <v>92</v>
      </c>
      <c r="O51" s="17">
        <f t="shared" si="19"/>
        <v>2892480</v>
      </c>
      <c r="P51" s="64"/>
      <c r="Q51" s="64">
        <f t="shared" si="6"/>
        <v>0</v>
      </c>
      <c r="R51" s="64"/>
      <c r="S51" s="64">
        <f t="shared" si="7"/>
        <v>0</v>
      </c>
      <c r="T51" s="92"/>
      <c r="U51" s="15">
        <f t="shared" si="8"/>
        <v>0</v>
      </c>
      <c r="V51" s="92"/>
      <c r="W51" s="17">
        <f t="shared" si="9"/>
        <v>0</v>
      </c>
      <c r="X51" s="101"/>
      <c r="Y51" s="101">
        <f t="shared" si="10"/>
        <v>0</v>
      </c>
      <c r="Z51" s="101"/>
      <c r="AA51" s="101">
        <f t="shared" si="11"/>
        <v>0</v>
      </c>
      <c r="AB51" s="62">
        <v>78</v>
      </c>
      <c r="AC51" s="14">
        <f t="shared" si="1"/>
        <v>5805228</v>
      </c>
      <c r="AD51" s="62">
        <v>57</v>
      </c>
      <c r="AE51" s="101">
        <f t="shared" si="18"/>
        <v>1792080</v>
      </c>
      <c r="AF51" s="3"/>
      <c r="AG51" s="3">
        <f t="shared" si="12"/>
        <v>0</v>
      </c>
      <c r="AH51" s="3"/>
      <c r="AI51" s="3">
        <f t="shared" si="13"/>
        <v>0</v>
      </c>
      <c r="AJ51" s="78">
        <f t="shared" si="14"/>
        <v>32598588</v>
      </c>
      <c r="AK51" s="14">
        <f t="shared" si="15"/>
        <v>8646000</v>
      </c>
      <c r="AL51" s="14">
        <f t="shared" si="16"/>
        <v>24945294</v>
      </c>
      <c r="AM51" s="32">
        <f t="shared" si="17"/>
        <v>16883156</v>
      </c>
    </row>
    <row r="52" spans="1:41" x14ac:dyDescent="0.2">
      <c r="A52" s="96" t="s">
        <v>760</v>
      </c>
      <c r="B52" s="91" t="s">
        <v>761</v>
      </c>
      <c r="C52" s="97" t="s">
        <v>762</v>
      </c>
      <c r="D52" s="92">
        <v>337</v>
      </c>
      <c r="E52" s="15">
        <f t="shared" si="2"/>
        <v>25081562</v>
      </c>
      <c r="F52" s="92">
        <v>203</v>
      </c>
      <c r="G52" s="17">
        <f t="shared" si="3"/>
        <v>6382320</v>
      </c>
      <c r="H52" s="64"/>
      <c r="I52" s="64">
        <f t="shared" si="4"/>
        <v>0</v>
      </c>
      <c r="J52" s="64"/>
      <c r="K52" s="64">
        <f t="shared" si="5"/>
        <v>0</v>
      </c>
      <c r="L52" s="92">
        <v>136</v>
      </c>
      <c r="M52" s="15">
        <f t="shared" si="0"/>
        <v>10121936</v>
      </c>
      <c r="N52" s="92">
        <v>106</v>
      </c>
      <c r="O52" s="17">
        <f t="shared" si="19"/>
        <v>3332640</v>
      </c>
      <c r="P52" s="64">
        <v>10</v>
      </c>
      <c r="Q52" s="64">
        <f t="shared" si="6"/>
        <v>744260</v>
      </c>
      <c r="R52" s="64">
        <v>5</v>
      </c>
      <c r="S52" s="64">
        <f t="shared" si="7"/>
        <v>157200</v>
      </c>
      <c r="T52" s="92"/>
      <c r="U52" s="15">
        <f t="shared" si="8"/>
        <v>0</v>
      </c>
      <c r="V52" s="92"/>
      <c r="W52" s="17">
        <f t="shared" si="9"/>
        <v>0</v>
      </c>
      <c r="X52" s="101"/>
      <c r="Y52" s="101">
        <f t="shared" si="10"/>
        <v>0</v>
      </c>
      <c r="Z52" s="101"/>
      <c r="AA52" s="101">
        <f t="shared" si="11"/>
        <v>0</v>
      </c>
      <c r="AB52" s="62">
        <v>80</v>
      </c>
      <c r="AC52" s="14">
        <f t="shared" si="1"/>
        <v>5954080</v>
      </c>
      <c r="AD52" s="62">
        <v>65</v>
      </c>
      <c r="AE52" s="101">
        <f t="shared" si="18"/>
        <v>2043600</v>
      </c>
      <c r="AF52" s="3"/>
      <c r="AG52" s="3">
        <f t="shared" si="12"/>
        <v>0</v>
      </c>
      <c r="AH52" s="3"/>
      <c r="AI52" s="3">
        <f t="shared" si="13"/>
        <v>0</v>
      </c>
      <c r="AJ52" s="78">
        <f t="shared" si="14"/>
        <v>41157578</v>
      </c>
      <c r="AK52" s="14">
        <f t="shared" si="15"/>
        <v>11758560</v>
      </c>
      <c r="AL52" s="14">
        <f t="shared" si="16"/>
        <v>32337349</v>
      </c>
      <c r="AM52" s="32">
        <f t="shared" si="17"/>
        <v>21480249</v>
      </c>
    </row>
    <row r="53" spans="1:41" x14ac:dyDescent="0.2">
      <c r="A53" s="96" t="s">
        <v>763</v>
      </c>
      <c r="B53" s="91" t="s">
        <v>764</v>
      </c>
      <c r="C53" s="97" t="s">
        <v>765</v>
      </c>
      <c r="D53" s="92">
        <v>355</v>
      </c>
      <c r="E53" s="15">
        <f t="shared" si="2"/>
        <v>26421230</v>
      </c>
      <c r="F53" s="92">
        <v>161</v>
      </c>
      <c r="G53" s="17">
        <f t="shared" si="3"/>
        <v>5061840</v>
      </c>
      <c r="H53" s="64"/>
      <c r="I53" s="64">
        <f t="shared" si="4"/>
        <v>0</v>
      </c>
      <c r="J53" s="64"/>
      <c r="K53" s="64">
        <f t="shared" si="5"/>
        <v>0</v>
      </c>
      <c r="L53" s="92">
        <v>356</v>
      </c>
      <c r="M53" s="15">
        <f t="shared" si="0"/>
        <v>26495656</v>
      </c>
      <c r="N53" s="92">
        <v>200</v>
      </c>
      <c r="O53" s="17">
        <f t="shared" si="19"/>
        <v>6288000</v>
      </c>
      <c r="P53" s="64"/>
      <c r="Q53" s="64">
        <f t="shared" si="6"/>
        <v>0</v>
      </c>
      <c r="R53" s="64"/>
      <c r="S53" s="64">
        <f t="shared" si="7"/>
        <v>0</v>
      </c>
      <c r="T53" s="92"/>
      <c r="U53" s="15">
        <f t="shared" si="8"/>
        <v>0</v>
      </c>
      <c r="V53" s="92"/>
      <c r="W53" s="17">
        <f t="shared" si="9"/>
        <v>0</v>
      </c>
      <c r="X53" s="101"/>
      <c r="Y53" s="101">
        <f t="shared" si="10"/>
        <v>0</v>
      </c>
      <c r="Z53" s="101"/>
      <c r="AA53" s="101">
        <f t="shared" si="11"/>
        <v>0</v>
      </c>
      <c r="AB53" s="62">
        <v>81</v>
      </c>
      <c r="AC53" s="14">
        <f t="shared" si="1"/>
        <v>6028506</v>
      </c>
      <c r="AD53" s="62">
        <v>71</v>
      </c>
      <c r="AE53" s="101">
        <f t="shared" si="18"/>
        <v>2232240</v>
      </c>
      <c r="AF53" s="3"/>
      <c r="AG53" s="3">
        <f t="shared" si="12"/>
        <v>0</v>
      </c>
      <c r="AH53" s="3"/>
      <c r="AI53" s="3">
        <f t="shared" si="13"/>
        <v>0</v>
      </c>
      <c r="AJ53" s="78">
        <f t="shared" si="14"/>
        <v>58945392</v>
      </c>
      <c r="AK53" s="14">
        <f t="shared" si="15"/>
        <v>13582080</v>
      </c>
      <c r="AL53" s="14">
        <f t="shared" si="16"/>
        <v>43054776</v>
      </c>
      <c r="AM53" s="32">
        <f t="shared" si="17"/>
        <v>29472696</v>
      </c>
    </row>
    <row r="54" spans="1:41" x14ac:dyDescent="0.2">
      <c r="A54" s="96" t="s">
        <v>766</v>
      </c>
      <c r="B54" s="91" t="s">
        <v>767</v>
      </c>
      <c r="C54" s="97" t="s">
        <v>768</v>
      </c>
      <c r="D54" s="92">
        <v>129</v>
      </c>
      <c r="E54" s="15">
        <f t="shared" si="2"/>
        <v>9600954</v>
      </c>
      <c r="F54" s="92">
        <v>78</v>
      </c>
      <c r="G54" s="17">
        <f t="shared" si="3"/>
        <v>2452320</v>
      </c>
      <c r="H54" s="64"/>
      <c r="I54" s="64">
        <f t="shared" si="4"/>
        <v>0</v>
      </c>
      <c r="J54" s="64"/>
      <c r="K54" s="64">
        <f t="shared" si="5"/>
        <v>0</v>
      </c>
      <c r="L54" s="92">
        <v>116</v>
      </c>
      <c r="M54" s="15">
        <f t="shared" si="0"/>
        <v>8633416</v>
      </c>
      <c r="N54" s="92">
        <v>95</v>
      </c>
      <c r="O54" s="17">
        <f t="shared" si="19"/>
        <v>2986800</v>
      </c>
      <c r="P54" s="64">
        <v>4</v>
      </c>
      <c r="Q54" s="64">
        <f t="shared" si="6"/>
        <v>297704</v>
      </c>
      <c r="R54" s="64">
        <v>1</v>
      </c>
      <c r="S54" s="64">
        <f t="shared" si="7"/>
        <v>31440</v>
      </c>
      <c r="T54" s="92"/>
      <c r="U54" s="15">
        <f t="shared" si="8"/>
        <v>0</v>
      </c>
      <c r="V54" s="92"/>
      <c r="W54" s="17">
        <f t="shared" si="9"/>
        <v>0</v>
      </c>
      <c r="X54" s="101"/>
      <c r="Y54" s="101">
        <f t="shared" si="10"/>
        <v>0</v>
      </c>
      <c r="Z54" s="101"/>
      <c r="AA54" s="101">
        <f t="shared" si="11"/>
        <v>0</v>
      </c>
      <c r="AB54" s="62">
        <v>46</v>
      </c>
      <c r="AC54" s="14">
        <f t="shared" si="1"/>
        <v>3423596</v>
      </c>
      <c r="AD54" s="62">
        <v>34</v>
      </c>
      <c r="AE54" s="101">
        <f t="shared" si="18"/>
        <v>1068960</v>
      </c>
      <c r="AF54" s="3"/>
      <c r="AG54" s="3">
        <f t="shared" si="12"/>
        <v>0</v>
      </c>
      <c r="AH54" s="3"/>
      <c r="AI54" s="3">
        <f t="shared" si="13"/>
        <v>0</v>
      </c>
      <c r="AJ54" s="78">
        <f t="shared" si="14"/>
        <v>21657966</v>
      </c>
      <c r="AK54" s="14">
        <f t="shared" si="15"/>
        <v>6508080</v>
      </c>
      <c r="AL54" s="14">
        <f t="shared" si="16"/>
        <v>17337063</v>
      </c>
      <c r="AM54" s="32">
        <f t="shared" si="17"/>
        <v>11158127</v>
      </c>
    </row>
    <row r="55" spans="1:41" x14ac:dyDescent="0.2">
      <c r="A55" s="96" t="s">
        <v>755</v>
      </c>
      <c r="B55" s="91" t="s">
        <v>754</v>
      </c>
      <c r="C55" s="97" t="s">
        <v>769</v>
      </c>
      <c r="D55" s="92"/>
      <c r="E55" s="15">
        <f t="shared" si="2"/>
        <v>0</v>
      </c>
      <c r="F55" s="92"/>
      <c r="G55" s="17">
        <f t="shared" si="3"/>
        <v>0</v>
      </c>
      <c r="H55" s="64">
        <v>855</v>
      </c>
      <c r="I55" s="64">
        <f t="shared" si="4"/>
        <v>63634230</v>
      </c>
      <c r="J55" s="64">
        <v>421</v>
      </c>
      <c r="K55" s="64">
        <f t="shared" si="5"/>
        <v>13236240</v>
      </c>
      <c r="L55" s="92"/>
      <c r="M55" s="15">
        <f t="shared" si="0"/>
        <v>0</v>
      </c>
      <c r="N55" s="92"/>
      <c r="O55" s="17">
        <f t="shared" si="19"/>
        <v>0</v>
      </c>
      <c r="P55" s="64">
        <v>420</v>
      </c>
      <c r="Q55" s="64">
        <f t="shared" si="6"/>
        <v>31258920</v>
      </c>
      <c r="R55" s="64">
        <v>252</v>
      </c>
      <c r="S55" s="64">
        <f t="shared" si="7"/>
        <v>7922880</v>
      </c>
      <c r="T55" s="92">
        <v>15</v>
      </c>
      <c r="U55" s="15">
        <f t="shared" si="8"/>
        <v>1116390</v>
      </c>
      <c r="V55" s="92">
        <v>14</v>
      </c>
      <c r="W55" s="17">
        <f t="shared" si="9"/>
        <v>440160</v>
      </c>
      <c r="X55" s="101">
        <v>1</v>
      </c>
      <c r="Y55" s="101">
        <f t="shared" si="10"/>
        <v>74426</v>
      </c>
      <c r="Z55" s="101">
        <v>1</v>
      </c>
      <c r="AA55" s="101">
        <f t="shared" si="11"/>
        <v>31440</v>
      </c>
      <c r="AB55" s="62"/>
      <c r="AC55" s="14">
        <f t="shared" si="1"/>
        <v>0</v>
      </c>
      <c r="AD55" s="62"/>
      <c r="AE55" s="101">
        <f t="shared" si="18"/>
        <v>0</v>
      </c>
      <c r="AF55" s="3">
        <v>177</v>
      </c>
      <c r="AG55" s="3">
        <f t="shared" si="12"/>
        <v>13173402</v>
      </c>
      <c r="AH55" s="3">
        <v>144</v>
      </c>
      <c r="AI55" s="3">
        <f t="shared" si="13"/>
        <v>4527360</v>
      </c>
      <c r="AJ55" s="78">
        <f t="shared" si="14"/>
        <v>1116390</v>
      </c>
      <c r="AK55" s="14">
        <f t="shared" si="15"/>
        <v>440160</v>
      </c>
      <c r="AL55" s="14">
        <f t="shared" si="16"/>
        <v>998355</v>
      </c>
      <c r="AM55" s="32">
        <f t="shared" si="17"/>
        <v>134417093</v>
      </c>
    </row>
    <row r="56" spans="1:41" x14ac:dyDescent="0.2">
      <c r="A56" s="96" t="s">
        <v>761</v>
      </c>
      <c r="B56" s="91" t="s">
        <v>763</v>
      </c>
      <c r="C56" s="97" t="s">
        <v>770</v>
      </c>
      <c r="D56" s="92">
        <v>171</v>
      </c>
      <c r="E56" s="15">
        <f t="shared" si="2"/>
        <v>12726846</v>
      </c>
      <c r="F56" s="92">
        <v>85</v>
      </c>
      <c r="G56" s="17">
        <f t="shared" si="3"/>
        <v>2672400</v>
      </c>
      <c r="H56" s="64"/>
      <c r="I56" s="64">
        <f t="shared" si="4"/>
        <v>0</v>
      </c>
      <c r="J56" s="64"/>
      <c r="K56" s="64">
        <f t="shared" si="5"/>
        <v>0</v>
      </c>
      <c r="L56" s="92">
        <v>39</v>
      </c>
      <c r="M56" s="15">
        <f t="shared" si="0"/>
        <v>2902614</v>
      </c>
      <c r="N56" s="92">
        <v>28</v>
      </c>
      <c r="O56" s="17">
        <f t="shared" si="19"/>
        <v>880320</v>
      </c>
      <c r="P56" s="64"/>
      <c r="Q56" s="64">
        <f t="shared" si="6"/>
        <v>0</v>
      </c>
      <c r="R56" s="64"/>
      <c r="S56" s="64">
        <f t="shared" si="7"/>
        <v>0</v>
      </c>
      <c r="T56" s="92"/>
      <c r="U56" s="15">
        <f t="shared" si="8"/>
        <v>0</v>
      </c>
      <c r="V56" s="92"/>
      <c r="W56" s="17">
        <f t="shared" si="9"/>
        <v>0</v>
      </c>
      <c r="X56" s="101"/>
      <c r="Y56" s="101">
        <f t="shared" si="10"/>
        <v>0</v>
      </c>
      <c r="Z56" s="101"/>
      <c r="AA56" s="101">
        <f t="shared" si="11"/>
        <v>0</v>
      </c>
      <c r="AB56" s="62">
        <v>8</v>
      </c>
      <c r="AC56" s="14">
        <f t="shared" si="1"/>
        <v>595408</v>
      </c>
      <c r="AD56" s="62">
        <v>6</v>
      </c>
      <c r="AE56" s="101">
        <f t="shared" si="18"/>
        <v>188640</v>
      </c>
      <c r="AF56" s="3"/>
      <c r="AG56" s="3">
        <f t="shared" si="12"/>
        <v>0</v>
      </c>
      <c r="AH56" s="3"/>
      <c r="AI56" s="3">
        <f t="shared" si="13"/>
        <v>0</v>
      </c>
      <c r="AJ56" s="78">
        <f t="shared" si="14"/>
        <v>16224868</v>
      </c>
      <c r="AK56" s="14">
        <f t="shared" si="15"/>
        <v>3741360</v>
      </c>
      <c r="AL56" s="14">
        <f t="shared" si="16"/>
        <v>11853794</v>
      </c>
      <c r="AM56" s="32">
        <f t="shared" si="17"/>
        <v>8112434</v>
      </c>
    </row>
    <row r="57" spans="1:41" x14ac:dyDescent="0.2">
      <c r="A57" s="96" t="s">
        <v>758</v>
      </c>
      <c r="B57" s="91" t="s">
        <v>760</v>
      </c>
      <c r="C57" s="97" t="s">
        <v>771</v>
      </c>
      <c r="D57" s="92">
        <v>149</v>
      </c>
      <c r="E57" s="15">
        <f t="shared" si="2"/>
        <v>11089474</v>
      </c>
      <c r="F57" s="92">
        <v>78</v>
      </c>
      <c r="G57" s="17">
        <f t="shared" si="3"/>
        <v>2452320</v>
      </c>
      <c r="H57" s="64">
        <v>4</v>
      </c>
      <c r="I57" s="64">
        <f t="shared" si="4"/>
        <v>297704</v>
      </c>
      <c r="J57" s="64">
        <v>0</v>
      </c>
      <c r="K57" s="64">
        <f t="shared" si="5"/>
        <v>0</v>
      </c>
      <c r="L57" s="92"/>
      <c r="M57" s="15">
        <f t="shared" si="0"/>
        <v>0</v>
      </c>
      <c r="N57" s="92"/>
      <c r="O57" s="17">
        <f t="shared" si="19"/>
        <v>0</v>
      </c>
      <c r="P57" s="64"/>
      <c r="Q57" s="64">
        <f t="shared" si="6"/>
        <v>0</v>
      </c>
      <c r="R57" s="64"/>
      <c r="S57" s="64">
        <f t="shared" si="7"/>
        <v>0</v>
      </c>
      <c r="T57" s="92"/>
      <c r="U57" s="15">
        <f t="shared" si="8"/>
        <v>0</v>
      </c>
      <c r="V57" s="92"/>
      <c r="W57" s="17">
        <f t="shared" si="9"/>
        <v>0</v>
      </c>
      <c r="X57" s="101"/>
      <c r="Y57" s="101">
        <f t="shared" si="10"/>
        <v>0</v>
      </c>
      <c r="Z57" s="101"/>
      <c r="AA57" s="101">
        <f t="shared" si="11"/>
        <v>0</v>
      </c>
      <c r="AB57" s="62">
        <v>43</v>
      </c>
      <c r="AC57" s="14">
        <f t="shared" si="1"/>
        <v>3200318</v>
      </c>
      <c r="AD57" s="62">
        <v>37</v>
      </c>
      <c r="AE57" s="101">
        <f t="shared" si="18"/>
        <v>1163280</v>
      </c>
      <c r="AF57" s="3">
        <v>6</v>
      </c>
      <c r="AG57" s="3">
        <f t="shared" si="12"/>
        <v>446556</v>
      </c>
      <c r="AH57" s="3">
        <v>2</v>
      </c>
      <c r="AI57" s="3">
        <f t="shared" si="13"/>
        <v>62880</v>
      </c>
      <c r="AJ57" s="78">
        <f t="shared" si="14"/>
        <v>14289792</v>
      </c>
      <c r="AK57" s="14">
        <f t="shared" si="15"/>
        <v>3615600</v>
      </c>
      <c r="AL57" s="14">
        <f t="shared" si="16"/>
        <v>10760496</v>
      </c>
      <c r="AM57" s="32">
        <f t="shared" si="17"/>
        <v>7952036</v>
      </c>
    </row>
    <row r="58" spans="1:41" x14ac:dyDescent="0.2">
      <c r="A58" s="96" t="s">
        <v>767</v>
      </c>
      <c r="B58" s="91" t="s">
        <v>766</v>
      </c>
      <c r="C58" s="97" t="s">
        <v>772</v>
      </c>
      <c r="D58" s="92">
        <v>170</v>
      </c>
      <c r="E58" s="15">
        <f t="shared" si="2"/>
        <v>12652420</v>
      </c>
      <c r="F58" s="92">
        <v>112</v>
      </c>
      <c r="G58" s="17">
        <f t="shared" si="3"/>
        <v>3521280</v>
      </c>
      <c r="H58" s="64">
        <v>5</v>
      </c>
      <c r="I58" s="64">
        <f t="shared" si="4"/>
        <v>372130</v>
      </c>
      <c r="J58" s="64">
        <v>1</v>
      </c>
      <c r="K58" s="64">
        <f t="shared" si="5"/>
        <v>31440</v>
      </c>
      <c r="L58" s="92">
        <v>45</v>
      </c>
      <c r="M58" s="15">
        <f t="shared" si="0"/>
        <v>3349170</v>
      </c>
      <c r="N58" s="92">
        <v>41</v>
      </c>
      <c r="O58" s="17">
        <f t="shared" si="19"/>
        <v>1289040</v>
      </c>
      <c r="P58" s="64"/>
      <c r="Q58" s="64">
        <f t="shared" si="6"/>
        <v>0</v>
      </c>
      <c r="R58" s="64"/>
      <c r="S58" s="64">
        <f t="shared" si="7"/>
        <v>0</v>
      </c>
      <c r="T58" s="92"/>
      <c r="U58" s="15">
        <f t="shared" si="8"/>
        <v>0</v>
      </c>
      <c r="V58" s="92"/>
      <c r="W58" s="17">
        <f t="shared" si="9"/>
        <v>0</v>
      </c>
      <c r="X58" s="101"/>
      <c r="Y58" s="101">
        <f t="shared" si="10"/>
        <v>0</v>
      </c>
      <c r="Z58" s="101"/>
      <c r="AA58" s="101">
        <f t="shared" si="11"/>
        <v>0</v>
      </c>
      <c r="AB58" s="62">
        <v>20</v>
      </c>
      <c r="AC58" s="14">
        <f t="shared" si="1"/>
        <v>1488520</v>
      </c>
      <c r="AD58" s="62">
        <v>17</v>
      </c>
      <c r="AE58" s="101">
        <f t="shared" si="18"/>
        <v>534480</v>
      </c>
      <c r="AF58" s="3"/>
      <c r="AG58" s="3">
        <f t="shared" si="12"/>
        <v>0</v>
      </c>
      <c r="AH58" s="3"/>
      <c r="AI58" s="3">
        <f t="shared" si="13"/>
        <v>0</v>
      </c>
      <c r="AJ58" s="78">
        <f t="shared" si="14"/>
        <v>17490110</v>
      </c>
      <c r="AK58" s="14">
        <f t="shared" si="15"/>
        <v>5344800</v>
      </c>
      <c r="AL58" s="14">
        <f t="shared" si="16"/>
        <v>14089855</v>
      </c>
      <c r="AM58" s="32">
        <f t="shared" si="17"/>
        <v>9148625</v>
      </c>
    </row>
    <row r="59" spans="1:41" ht="13.5" thickBot="1" x14ac:dyDescent="0.25">
      <c r="A59" s="98" t="s">
        <v>764</v>
      </c>
      <c r="B59" s="99" t="s">
        <v>757</v>
      </c>
      <c r="C59" s="100" t="s">
        <v>773</v>
      </c>
      <c r="D59" s="92">
        <v>103</v>
      </c>
      <c r="E59" s="15">
        <f t="shared" si="2"/>
        <v>7665878</v>
      </c>
      <c r="F59" s="92">
        <v>59</v>
      </c>
      <c r="G59" s="17">
        <f t="shared" si="3"/>
        <v>1854960</v>
      </c>
      <c r="H59" s="64"/>
      <c r="I59" s="64">
        <f t="shared" si="4"/>
        <v>0</v>
      </c>
      <c r="J59" s="64"/>
      <c r="K59" s="64">
        <f t="shared" si="5"/>
        <v>0</v>
      </c>
      <c r="L59" s="92">
        <v>27</v>
      </c>
      <c r="M59" s="15">
        <f>L59*$F$64</f>
        <v>2009502</v>
      </c>
      <c r="N59" s="92">
        <v>16</v>
      </c>
      <c r="O59" s="17">
        <f t="shared" si="19"/>
        <v>503040</v>
      </c>
      <c r="P59" s="64"/>
      <c r="Q59" s="64">
        <f t="shared" si="6"/>
        <v>0</v>
      </c>
      <c r="R59" s="64"/>
      <c r="S59" s="64">
        <f t="shared" si="7"/>
        <v>0</v>
      </c>
      <c r="T59" s="92"/>
      <c r="U59" s="15">
        <f t="shared" si="8"/>
        <v>0</v>
      </c>
      <c r="V59" s="92"/>
      <c r="W59" s="17">
        <f t="shared" si="9"/>
        <v>0</v>
      </c>
      <c r="X59" s="101"/>
      <c r="Y59" s="101">
        <f t="shared" si="10"/>
        <v>0</v>
      </c>
      <c r="Z59" s="101"/>
      <c r="AA59" s="101">
        <f t="shared" si="11"/>
        <v>0</v>
      </c>
      <c r="AB59" s="62">
        <v>13</v>
      </c>
      <c r="AC59" s="14">
        <f t="shared" si="1"/>
        <v>967538</v>
      </c>
      <c r="AD59" s="62">
        <v>11</v>
      </c>
      <c r="AE59" s="101">
        <f t="shared" si="18"/>
        <v>345840</v>
      </c>
      <c r="AF59" s="3"/>
      <c r="AG59" s="3">
        <f t="shared" si="12"/>
        <v>0</v>
      </c>
      <c r="AH59" s="3"/>
      <c r="AI59" s="3">
        <f t="shared" si="13"/>
        <v>0</v>
      </c>
      <c r="AJ59" s="78">
        <f t="shared" si="14"/>
        <v>10642918</v>
      </c>
      <c r="AK59" s="14">
        <f t="shared" si="15"/>
        <v>2703840</v>
      </c>
      <c r="AL59" s="14">
        <f t="shared" si="16"/>
        <v>8025299</v>
      </c>
      <c r="AM59" s="32">
        <f t="shared" si="17"/>
        <v>5321459</v>
      </c>
    </row>
    <row r="60" spans="1:41" ht="15.75" thickBot="1" x14ac:dyDescent="0.3">
      <c r="A60" s="272" t="s">
        <v>785</v>
      </c>
      <c r="B60" s="239"/>
      <c r="C60" s="268"/>
      <c r="D60" s="36">
        <f t="shared" ref="D60:AM60" si="20">SUM(D8:D59)</f>
        <v>14412</v>
      </c>
      <c r="E60" s="36">
        <f>SUM(E8:E59)</f>
        <v>1072627512</v>
      </c>
      <c r="F60" s="36">
        <f t="shared" si="20"/>
        <v>7901</v>
      </c>
      <c r="G60" s="36">
        <f t="shared" si="20"/>
        <v>248407440</v>
      </c>
      <c r="H60" s="36">
        <f>SUM(H8:H59)</f>
        <v>4299</v>
      </c>
      <c r="I60" s="36">
        <f>SUM(I8:I59)</f>
        <v>319957374</v>
      </c>
      <c r="J60" s="36">
        <f t="shared" si="20"/>
        <v>2250</v>
      </c>
      <c r="K60" s="36">
        <f t="shared" si="20"/>
        <v>70740000</v>
      </c>
      <c r="L60" s="36">
        <f t="shared" si="20"/>
        <v>10632</v>
      </c>
      <c r="M60" s="36">
        <f t="shared" si="20"/>
        <v>791297232</v>
      </c>
      <c r="N60" s="36">
        <f t="shared" si="20"/>
        <v>6453</v>
      </c>
      <c r="O60" s="36">
        <f t="shared" si="20"/>
        <v>202882320</v>
      </c>
      <c r="P60" s="36">
        <f>SUM(P8:P59)</f>
        <v>1129</v>
      </c>
      <c r="Q60" s="36">
        <f>SUM(Q8:Q59)</f>
        <v>84026954</v>
      </c>
      <c r="R60" s="36">
        <f>SUM(R8:R59)</f>
        <v>628</v>
      </c>
      <c r="S60" s="36">
        <f>SUM(S8:S59)</f>
        <v>19744320</v>
      </c>
      <c r="T60" s="36">
        <f t="shared" si="20"/>
        <v>72</v>
      </c>
      <c r="U60" s="36">
        <f t="shared" si="20"/>
        <v>5358672</v>
      </c>
      <c r="V60" s="36">
        <f t="shared" si="20"/>
        <v>52</v>
      </c>
      <c r="W60" s="36">
        <f t="shared" si="20"/>
        <v>1634880</v>
      </c>
      <c r="X60" s="29">
        <f t="shared" si="20"/>
        <v>1</v>
      </c>
      <c r="Y60" s="29">
        <f>SUM(Y8:Y59)</f>
        <v>74426</v>
      </c>
      <c r="Z60" s="29">
        <f>SUM(Z8:Z59)</f>
        <v>1</v>
      </c>
      <c r="AA60" s="29">
        <f>SUM(AA8:AA59)</f>
        <v>31440</v>
      </c>
      <c r="AB60" s="29">
        <f t="shared" si="20"/>
        <v>3217</v>
      </c>
      <c r="AC60" s="29">
        <f t="shared" si="20"/>
        <v>239428442</v>
      </c>
      <c r="AD60" s="29">
        <f t="shared" si="20"/>
        <v>2591</v>
      </c>
      <c r="AE60" s="29">
        <f t="shared" si="20"/>
        <v>81461040</v>
      </c>
      <c r="AF60" s="102">
        <f t="shared" si="20"/>
        <v>736</v>
      </c>
      <c r="AG60" s="102">
        <f>SUM(AG8:AG59)</f>
        <v>54777536</v>
      </c>
      <c r="AH60" s="102">
        <f>SUM(AH8:AH59)</f>
        <v>561</v>
      </c>
      <c r="AI60" s="102">
        <f>SUM(AI8:AI59)</f>
        <v>17637840</v>
      </c>
      <c r="AJ60" s="29">
        <f t="shared" si="20"/>
        <v>2108711858</v>
      </c>
      <c r="AK60" s="29">
        <f t="shared" si="20"/>
        <v>534385680</v>
      </c>
      <c r="AL60" s="29">
        <f t="shared" si="20"/>
        <v>1588741609</v>
      </c>
      <c r="AM60" s="33">
        <f t="shared" si="20"/>
        <v>1621345819</v>
      </c>
      <c r="AN60" s="37">
        <f>AJ60/2+I60+K60+Q60+S60+Y60+AA60+AG60+AI60</f>
        <v>1621345819</v>
      </c>
      <c r="AO60" t="b">
        <f>AM60=AN60</f>
        <v>1</v>
      </c>
    </row>
    <row r="63" spans="1:41" x14ac:dyDescent="0.2">
      <c r="E63" s="38" t="s">
        <v>848</v>
      </c>
      <c r="F63" s="38">
        <v>31440</v>
      </c>
      <c r="AL63">
        <f>SUM(AJ60/2+AK60)</f>
        <v>1588741609</v>
      </c>
      <c r="AM63">
        <f>AJ60/2+I60+K60</f>
        <v>1445053303</v>
      </c>
    </row>
    <row r="64" spans="1:41" x14ac:dyDescent="0.2">
      <c r="E64" s="38" t="s">
        <v>849</v>
      </c>
      <c r="F64" s="38">
        <v>74426</v>
      </c>
    </row>
    <row r="65" spans="38:39" x14ac:dyDescent="0.2">
      <c r="AL65" t="b">
        <f>AL60=AL63</f>
        <v>1</v>
      </c>
      <c r="AM65" t="b">
        <f>AM60=AM63</f>
        <v>0</v>
      </c>
    </row>
    <row r="67" spans="38:39" x14ac:dyDescent="0.2">
      <c r="AL67" s="37">
        <f>I60+K60</f>
        <v>390697374</v>
      </c>
      <c r="AM67">
        <f>AJ60/2+AL67</f>
        <v>1445053303</v>
      </c>
    </row>
    <row r="69" spans="38:39" x14ac:dyDescent="0.2">
      <c r="AM69" t="b">
        <f>AM60=AM67</f>
        <v>0</v>
      </c>
    </row>
  </sheetData>
  <mergeCells count="23">
    <mergeCell ref="A60:C60"/>
    <mergeCell ref="D5:K5"/>
    <mergeCell ref="D6:G6"/>
    <mergeCell ref="H6:K6"/>
    <mergeCell ref="A5:A7"/>
    <mergeCell ref="B5:B7"/>
    <mergeCell ref="C5:C7"/>
    <mergeCell ref="AM5:AM7"/>
    <mergeCell ref="A1:AM1"/>
    <mergeCell ref="A2:AM2"/>
    <mergeCell ref="A3:AM3"/>
    <mergeCell ref="L5:S5"/>
    <mergeCell ref="L6:O6"/>
    <mergeCell ref="P6:S6"/>
    <mergeCell ref="T5:AA5"/>
    <mergeCell ref="T6:W6"/>
    <mergeCell ref="X6:AA6"/>
    <mergeCell ref="AB5:AI5"/>
    <mergeCell ref="AB6:AE6"/>
    <mergeCell ref="AF6:AI6"/>
    <mergeCell ref="AJ5:AJ7"/>
    <mergeCell ref="AK5:AK7"/>
    <mergeCell ref="AL5:AL7"/>
  </mergeCells>
  <phoneticPr fontId="3" type="noConversion"/>
  <printOptions horizontalCentered="1"/>
  <pageMargins left="0.39370078740157483" right="0.39370078740157483" top="0.98425196850393704" bottom="0.98425196850393704" header="0.39370078740157483" footer="0.78740157480314965"/>
  <pageSetup paperSize="20480" scale="40" orientation="landscape" r:id="rId1"/>
  <headerFooter alignWithMargins="0">
    <oddHeader>&amp;LUnidad de Información Municipal
Departamento de Finanzas Municipales
Unidad de Análisis Financiero</oddHeader>
    <oddFooter>&amp;L&amp;D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6"/>
  <sheetViews>
    <sheetView zoomScale="80" zoomScaleNormal="80" workbookViewId="0">
      <selection activeCell="C4" sqref="C1:AN1048576"/>
    </sheetView>
  </sheetViews>
  <sheetFormatPr baseColWidth="10" defaultRowHeight="12.75" x14ac:dyDescent="0.2"/>
  <cols>
    <col min="2" max="2" width="13.7109375" customWidth="1"/>
    <col min="3" max="3" width="17.5703125" customWidth="1"/>
    <col min="4" max="4" width="14.42578125" style="38" customWidth="1"/>
    <col min="5" max="5" width="15" style="38" customWidth="1"/>
    <col min="6" max="6" width="16.28515625" style="38" customWidth="1"/>
    <col min="7" max="11" width="14.7109375" style="38" customWidth="1"/>
    <col min="12" max="12" width="14.42578125" style="38" customWidth="1"/>
    <col min="13" max="13" width="15" style="38" customWidth="1"/>
    <col min="14" max="14" width="15.42578125" style="38" customWidth="1"/>
    <col min="15" max="19" width="14.7109375" style="38" customWidth="1"/>
    <col min="20" max="20" width="14.42578125" style="38" customWidth="1"/>
    <col min="21" max="21" width="15" style="38" customWidth="1"/>
    <col min="22" max="22" width="14.85546875" style="38" customWidth="1"/>
    <col min="23" max="27" width="14.7109375" style="38" customWidth="1"/>
    <col min="28" max="28" width="14.42578125" style="38" customWidth="1"/>
    <col min="29" max="29" width="15" style="38" customWidth="1"/>
    <col min="30" max="30" width="15.7109375" style="38" customWidth="1"/>
    <col min="31" max="35" width="14.7109375" style="38" customWidth="1"/>
    <col min="36" max="36" width="17.28515625" style="38" customWidth="1"/>
    <col min="37" max="37" width="14.42578125" style="38" customWidth="1"/>
    <col min="38" max="38" width="16.28515625" style="38" customWidth="1"/>
    <col min="39" max="39" width="15.7109375" style="38" customWidth="1"/>
    <col min="40" max="40" width="13" customWidth="1"/>
    <col min="41" max="41" width="16.85546875" customWidth="1"/>
    <col min="43" max="43" width="13.5703125" bestFit="1" customWidth="1"/>
  </cols>
  <sheetData>
    <row r="1" spans="1:40" s="27" customFormat="1" ht="18" x14ac:dyDescent="0.25">
      <c r="A1" s="219" t="s">
        <v>854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219"/>
    </row>
    <row r="2" spans="1:40" s="27" customFormat="1" ht="18" x14ac:dyDescent="0.25">
      <c r="A2" s="219" t="s">
        <v>847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</row>
    <row r="3" spans="1:40" s="27" customFormat="1" ht="18" x14ac:dyDescent="0.25">
      <c r="A3" s="219" t="s">
        <v>835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</row>
    <row r="4" spans="1:40" ht="13.5" thickBot="1" x14ac:dyDescent="0.25"/>
    <row r="5" spans="1:40" ht="13.5" customHeight="1" thickBot="1" x14ac:dyDescent="0.25">
      <c r="A5" s="255" t="s">
        <v>780</v>
      </c>
      <c r="B5" s="258" t="s">
        <v>781</v>
      </c>
      <c r="C5" s="245" t="s">
        <v>782</v>
      </c>
      <c r="D5" s="223" t="s">
        <v>858</v>
      </c>
      <c r="E5" s="224"/>
      <c r="F5" s="224"/>
      <c r="G5" s="224"/>
      <c r="H5" s="224"/>
      <c r="I5" s="224"/>
      <c r="J5" s="224"/>
      <c r="K5" s="225"/>
      <c r="L5" s="224" t="s">
        <v>859</v>
      </c>
      <c r="M5" s="224"/>
      <c r="N5" s="224"/>
      <c r="O5" s="224"/>
      <c r="P5" s="224"/>
      <c r="Q5" s="224"/>
      <c r="R5" s="224"/>
      <c r="S5" s="225"/>
      <c r="T5" s="223" t="s">
        <v>860</v>
      </c>
      <c r="U5" s="224"/>
      <c r="V5" s="224"/>
      <c r="W5" s="224"/>
      <c r="X5" s="224"/>
      <c r="Y5" s="224"/>
      <c r="Z5" s="224"/>
      <c r="AA5" s="225"/>
      <c r="AB5" s="223" t="s">
        <v>861</v>
      </c>
      <c r="AC5" s="224"/>
      <c r="AD5" s="224"/>
      <c r="AE5" s="224"/>
      <c r="AF5" s="224"/>
      <c r="AG5" s="224"/>
      <c r="AH5" s="224"/>
      <c r="AI5" s="225"/>
      <c r="AJ5" s="226" t="s">
        <v>784</v>
      </c>
      <c r="AK5" s="229" t="s">
        <v>783</v>
      </c>
      <c r="AL5" s="229" t="s">
        <v>853</v>
      </c>
      <c r="AM5" s="216" t="s">
        <v>852</v>
      </c>
    </row>
    <row r="6" spans="1:40" ht="23.25" customHeight="1" thickBot="1" x14ac:dyDescent="0.25">
      <c r="A6" s="256"/>
      <c r="B6" s="259"/>
      <c r="C6" s="246"/>
      <c r="D6" s="223" t="s">
        <v>850</v>
      </c>
      <c r="E6" s="224"/>
      <c r="F6" s="224"/>
      <c r="G6" s="225"/>
      <c r="H6" s="224" t="s">
        <v>851</v>
      </c>
      <c r="I6" s="224"/>
      <c r="J6" s="224"/>
      <c r="K6" s="225"/>
      <c r="L6" s="224" t="s">
        <v>850</v>
      </c>
      <c r="M6" s="224"/>
      <c r="N6" s="224"/>
      <c r="O6" s="225"/>
      <c r="P6" s="224" t="s">
        <v>851</v>
      </c>
      <c r="Q6" s="224"/>
      <c r="R6" s="224"/>
      <c r="S6" s="225"/>
      <c r="T6" s="224" t="s">
        <v>850</v>
      </c>
      <c r="U6" s="224"/>
      <c r="V6" s="224"/>
      <c r="W6" s="225"/>
      <c r="X6" s="224" t="s">
        <v>851</v>
      </c>
      <c r="Y6" s="224"/>
      <c r="Z6" s="224"/>
      <c r="AA6" s="225"/>
      <c r="AB6" s="224" t="s">
        <v>850</v>
      </c>
      <c r="AC6" s="224"/>
      <c r="AD6" s="224"/>
      <c r="AE6" s="225"/>
      <c r="AF6" s="224" t="s">
        <v>851</v>
      </c>
      <c r="AG6" s="224"/>
      <c r="AH6" s="224"/>
      <c r="AI6" s="225"/>
      <c r="AJ6" s="227"/>
      <c r="AK6" s="230"/>
      <c r="AL6" s="230"/>
      <c r="AM6" s="217"/>
    </row>
    <row r="7" spans="1:40" ht="71.25" customHeight="1" thickBot="1" x14ac:dyDescent="0.25">
      <c r="A7" s="257"/>
      <c r="B7" s="260"/>
      <c r="C7" s="247"/>
      <c r="D7" s="103" t="s">
        <v>803</v>
      </c>
      <c r="E7" s="104" t="s">
        <v>778</v>
      </c>
      <c r="F7" s="105" t="s">
        <v>802</v>
      </c>
      <c r="G7" s="106" t="s">
        <v>779</v>
      </c>
      <c r="H7" s="103" t="s">
        <v>803</v>
      </c>
      <c r="I7" s="104" t="s">
        <v>778</v>
      </c>
      <c r="J7" s="105" t="s">
        <v>802</v>
      </c>
      <c r="K7" s="106" t="s">
        <v>779</v>
      </c>
      <c r="L7" s="124" t="s">
        <v>803</v>
      </c>
      <c r="M7" s="104" t="s">
        <v>778</v>
      </c>
      <c r="N7" s="104" t="s">
        <v>777</v>
      </c>
      <c r="O7" s="107" t="s">
        <v>779</v>
      </c>
      <c r="P7" s="103" t="s">
        <v>803</v>
      </c>
      <c r="Q7" s="104" t="s">
        <v>778</v>
      </c>
      <c r="R7" s="104" t="s">
        <v>777</v>
      </c>
      <c r="S7" s="107" t="s">
        <v>779</v>
      </c>
      <c r="T7" s="108" t="s">
        <v>803</v>
      </c>
      <c r="U7" s="109" t="s">
        <v>778</v>
      </c>
      <c r="V7" s="109" t="s">
        <v>777</v>
      </c>
      <c r="W7" s="110" t="s">
        <v>779</v>
      </c>
      <c r="X7" s="108" t="s">
        <v>803</v>
      </c>
      <c r="Y7" s="109" t="s">
        <v>778</v>
      </c>
      <c r="Z7" s="109" t="s">
        <v>777</v>
      </c>
      <c r="AA7" s="110" t="s">
        <v>779</v>
      </c>
      <c r="AB7" s="108" t="s">
        <v>803</v>
      </c>
      <c r="AC7" s="109" t="s">
        <v>778</v>
      </c>
      <c r="AD7" s="109" t="s">
        <v>777</v>
      </c>
      <c r="AE7" s="110" t="s">
        <v>779</v>
      </c>
      <c r="AF7" s="103" t="s">
        <v>803</v>
      </c>
      <c r="AG7" s="104" t="s">
        <v>778</v>
      </c>
      <c r="AH7" s="104" t="s">
        <v>777</v>
      </c>
      <c r="AI7" s="107" t="s">
        <v>779</v>
      </c>
      <c r="AJ7" s="228"/>
      <c r="AK7" s="231"/>
      <c r="AL7" s="231"/>
      <c r="AM7" s="218"/>
    </row>
    <row r="8" spans="1:40" x14ac:dyDescent="0.2">
      <c r="A8" s="11" t="s">
        <v>512</v>
      </c>
      <c r="B8" s="2" t="s">
        <v>513</v>
      </c>
      <c r="C8" s="12" t="s">
        <v>514</v>
      </c>
      <c r="D8" s="92"/>
      <c r="E8" s="15">
        <f>D8*$F$24</f>
        <v>0</v>
      </c>
      <c r="F8" s="92"/>
      <c r="G8" s="17">
        <f>F8*$F$23</f>
        <v>0</v>
      </c>
      <c r="H8" s="64">
        <v>871</v>
      </c>
      <c r="I8" s="64">
        <f>H8*$F$24</f>
        <v>64825046</v>
      </c>
      <c r="J8" s="64">
        <v>620</v>
      </c>
      <c r="K8" s="64">
        <f>J8*$F$23</f>
        <v>19492800</v>
      </c>
      <c r="L8" s="92">
        <v>284</v>
      </c>
      <c r="M8" s="15">
        <f>L8*$F$24</f>
        <v>21136984</v>
      </c>
      <c r="N8" s="92">
        <v>161</v>
      </c>
      <c r="O8" s="17">
        <f>N8*$F$23</f>
        <v>5061840</v>
      </c>
      <c r="P8" s="64"/>
      <c r="Q8" s="64">
        <f>P8*$F$24</f>
        <v>0</v>
      </c>
      <c r="R8" s="64"/>
      <c r="S8" s="64">
        <f>R8*$F$23</f>
        <v>0</v>
      </c>
      <c r="T8" s="51"/>
      <c r="U8" s="15">
        <f>T8*$F$24</f>
        <v>0</v>
      </c>
      <c r="V8" s="51"/>
      <c r="W8" s="17">
        <f>V8*$F$23</f>
        <v>0</v>
      </c>
      <c r="X8" s="64">
        <v>6</v>
      </c>
      <c r="Y8" s="64">
        <f>X8*$F$24</f>
        <v>446556</v>
      </c>
      <c r="Z8" s="64">
        <v>3</v>
      </c>
      <c r="AA8" s="64">
        <f>Z8*$F$23</f>
        <v>94320</v>
      </c>
      <c r="AB8" s="62"/>
      <c r="AC8" s="15">
        <f>AB8*$F$24</f>
        <v>0</v>
      </c>
      <c r="AD8" s="62"/>
      <c r="AE8" s="64">
        <f>AD8*$F$23</f>
        <v>0</v>
      </c>
      <c r="AF8" s="41">
        <v>200</v>
      </c>
      <c r="AG8" s="41">
        <f>AF8*$F$24</f>
        <v>14885200</v>
      </c>
      <c r="AH8" s="41">
        <v>200</v>
      </c>
      <c r="AI8" s="41">
        <f>AH8*$F$23</f>
        <v>6288000</v>
      </c>
      <c r="AJ8" s="47">
        <f>(E8+M8+U8+AC8)</f>
        <v>21136984</v>
      </c>
      <c r="AK8" s="15">
        <f>(G8+O8+W8+AE8)</f>
        <v>5061840</v>
      </c>
      <c r="AL8" s="15">
        <f>AJ8/2+AK8</f>
        <v>15630332</v>
      </c>
      <c r="AM8" s="17">
        <f>SUM(AJ8/2+I8+K8+Q8+S8+Y8+AA8+AG8+AI8)</f>
        <v>116600414</v>
      </c>
      <c r="AN8" s="37"/>
    </row>
    <row r="9" spans="1:40" x14ac:dyDescent="0.2">
      <c r="A9" s="4" t="s">
        <v>515</v>
      </c>
      <c r="B9" s="1" t="s">
        <v>516</v>
      </c>
      <c r="C9" s="5" t="s">
        <v>517</v>
      </c>
      <c r="D9" s="92">
        <v>112</v>
      </c>
      <c r="E9" s="15">
        <f t="shared" ref="E9:E19" si="0">D9*$F$24</f>
        <v>8335712</v>
      </c>
      <c r="F9" s="92">
        <v>54</v>
      </c>
      <c r="G9" s="17">
        <f t="shared" ref="G9:G19" si="1">F9*$F$23</f>
        <v>1697760</v>
      </c>
      <c r="H9" s="64">
        <v>2</v>
      </c>
      <c r="I9" s="64">
        <f t="shared" ref="I9:I19" si="2">H9*$F$24</f>
        <v>148852</v>
      </c>
      <c r="J9" s="64">
        <v>0</v>
      </c>
      <c r="K9" s="64">
        <f t="shared" ref="K9:K19" si="3">J9*$F$23</f>
        <v>0</v>
      </c>
      <c r="L9" s="92">
        <v>72</v>
      </c>
      <c r="M9" s="15">
        <f t="shared" ref="M9:M19" si="4">L9*$F$24</f>
        <v>5358672</v>
      </c>
      <c r="N9" s="92">
        <v>52</v>
      </c>
      <c r="O9" s="17">
        <f t="shared" ref="O9:O19" si="5">N9*$F$23</f>
        <v>1634880</v>
      </c>
      <c r="P9" s="64"/>
      <c r="Q9" s="64">
        <f t="shared" ref="Q9:Q19" si="6">P9*$F$24</f>
        <v>0</v>
      </c>
      <c r="R9" s="64"/>
      <c r="S9" s="64">
        <f t="shared" ref="S9:S19" si="7">R9*$F$23</f>
        <v>0</v>
      </c>
      <c r="T9" s="57"/>
      <c r="U9" s="15">
        <f t="shared" ref="U9:U19" si="8">T9*$F$24</f>
        <v>0</v>
      </c>
      <c r="V9" s="57"/>
      <c r="W9" s="17">
        <f t="shared" ref="W9:W19" si="9">V9*$F$23</f>
        <v>0</v>
      </c>
      <c r="X9" s="64"/>
      <c r="Y9" s="64">
        <f t="shared" ref="Y9:Y19" si="10">X9*$F$24</f>
        <v>0</v>
      </c>
      <c r="Z9" s="64"/>
      <c r="AA9" s="64">
        <f t="shared" ref="AA9:AA19" si="11">Z9*$F$23</f>
        <v>0</v>
      </c>
      <c r="AB9" s="62">
        <v>36</v>
      </c>
      <c r="AC9" s="15">
        <f t="shared" ref="AC9:AC19" si="12">AB9*$F$24</f>
        <v>2679336</v>
      </c>
      <c r="AD9" s="62">
        <v>30</v>
      </c>
      <c r="AE9" s="64">
        <f t="shared" ref="AE9:AE19" si="13">AD9*$F$23</f>
        <v>943200</v>
      </c>
      <c r="AF9" s="41"/>
      <c r="AG9" s="41">
        <f t="shared" ref="AG9:AG19" si="14">AF9*$F$24</f>
        <v>0</v>
      </c>
      <c r="AH9" s="41"/>
      <c r="AI9" s="41">
        <f t="shared" ref="AI9:AI19" si="15">AH9*$F$23</f>
        <v>0</v>
      </c>
      <c r="AJ9" s="69">
        <f t="shared" ref="AJ9:AJ19" si="16">(E9+M9+U9+AC9)</f>
        <v>16373720</v>
      </c>
      <c r="AK9" s="41">
        <f t="shared" ref="AK9:AK19" si="17">(G9+O9+W9+AE9)</f>
        <v>4275840</v>
      </c>
      <c r="AL9" s="15">
        <f t="shared" ref="AL9:AL19" si="18">AJ9/2+AK9</f>
        <v>12462700</v>
      </c>
      <c r="AM9" s="17">
        <f t="shared" ref="AM9:AM19" si="19">SUM(AJ9/2+I9+K9+Q9+S9+Y9+AA9+AG9+AI9)</f>
        <v>8335712</v>
      </c>
      <c r="AN9" s="37"/>
    </row>
    <row r="10" spans="1:40" x14ac:dyDescent="0.2">
      <c r="A10" s="4" t="s">
        <v>518</v>
      </c>
      <c r="B10" s="1" t="s">
        <v>519</v>
      </c>
      <c r="C10" s="5" t="s">
        <v>520</v>
      </c>
      <c r="D10" s="92">
        <v>105</v>
      </c>
      <c r="E10" s="15">
        <f t="shared" si="0"/>
        <v>7814730</v>
      </c>
      <c r="F10" s="92">
        <v>62</v>
      </c>
      <c r="G10" s="17">
        <f t="shared" si="1"/>
        <v>1949280</v>
      </c>
      <c r="H10" s="64"/>
      <c r="I10" s="64">
        <f t="shared" si="2"/>
        <v>0</v>
      </c>
      <c r="J10" s="64"/>
      <c r="K10" s="64">
        <f t="shared" si="3"/>
        <v>0</v>
      </c>
      <c r="L10" s="92">
        <v>48</v>
      </c>
      <c r="M10" s="15">
        <f t="shared" si="4"/>
        <v>3572448</v>
      </c>
      <c r="N10" s="92">
        <v>29</v>
      </c>
      <c r="O10" s="17">
        <f t="shared" si="5"/>
        <v>911760</v>
      </c>
      <c r="P10" s="64"/>
      <c r="Q10" s="64">
        <f t="shared" si="6"/>
        <v>0</v>
      </c>
      <c r="R10" s="64"/>
      <c r="S10" s="64">
        <f t="shared" si="7"/>
        <v>0</v>
      </c>
      <c r="T10" s="57"/>
      <c r="U10" s="15">
        <f t="shared" si="8"/>
        <v>0</v>
      </c>
      <c r="V10" s="57"/>
      <c r="W10" s="17">
        <f t="shared" si="9"/>
        <v>0</v>
      </c>
      <c r="X10" s="64"/>
      <c r="Y10" s="64">
        <f t="shared" si="10"/>
        <v>0</v>
      </c>
      <c r="Z10" s="64"/>
      <c r="AA10" s="64">
        <f t="shared" si="11"/>
        <v>0</v>
      </c>
      <c r="AB10" s="62"/>
      <c r="AC10" s="15">
        <f t="shared" si="12"/>
        <v>0</v>
      </c>
      <c r="AD10" s="62"/>
      <c r="AE10" s="64">
        <f t="shared" si="13"/>
        <v>0</v>
      </c>
      <c r="AF10" s="41"/>
      <c r="AG10" s="41">
        <f t="shared" si="14"/>
        <v>0</v>
      </c>
      <c r="AH10" s="41"/>
      <c r="AI10" s="41">
        <f t="shared" si="15"/>
        <v>0</v>
      </c>
      <c r="AJ10" s="69">
        <f t="shared" si="16"/>
        <v>11387178</v>
      </c>
      <c r="AK10" s="41">
        <f t="shared" si="17"/>
        <v>2861040</v>
      </c>
      <c r="AL10" s="15">
        <f t="shared" si="18"/>
        <v>8554629</v>
      </c>
      <c r="AM10" s="17">
        <f t="shared" si="19"/>
        <v>5693589</v>
      </c>
      <c r="AN10" s="37"/>
    </row>
    <row r="11" spans="1:40" x14ac:dyDescent="0.2">
      <c r="A11" s="4" t="s">
        <v>521</v>
      </c>
      <c r="B11" s="1" t="s">
        <v>522</v>
      </c>
      <c r="C11" s="5" t="s">
        <v>523</v>
      </c>
      <c r="D11" s="92">
        <v>254</v>
      </c>
      <c r="E11" s="15">
        <f t="shared" si="0"/>
        <v>18904204</v>
      </c>
      <c r="F11" s="92">
        <v>132</v>
      </c>
      <c r="G11" s="17">
        <f t="shared" si="1"/>
        <v>4150080</v>
      </c>
      <c r="H11" s="64">
        <v>1</v>
      </c>
      <c r="I11" s="64">
        <f t="shared" si="2"/>
        <v>74426</v>
      </c>
      <c r="J11" s="64">
        <v>1</v>
      </c>
      <c r="K11" s="64">
        <f t="shared" si="3"/>
        <v>31440</v>
      </c>
      <c r="L11" s="92">
        <v>71</v>
      </c>
      <c r="M11" s="15">
        <f t="shared" si="4"/>
        <v>5284246</v>
      </c>
      <c r="N11" s="92">
        <v>50</v>
      </c>
      <c r="O11" s="17">
        <f t="shared" si="5"/>
        <v>1572000</v>
      </c>
      <c r="P11" s="64">
        <v>1</v>
      </c>
      <c r="Q11" s="64">
        <f t="shared" si="6"/>
        <v>74426</v>
      </c>
      <c r="R11" s="64">
        <v>1</v>
      </c>
      <c r="S11" s="64">
        <f t="shared" si="7"/>
        <v>31440</v>
      </c>
      <c r="T11" s="57"/>
      <c r="U11" s="15">
        <f t="shared" si="8"/>
        <v>0</v>
      </c>
      <c r="V11" s="57"/>
      <c r="W11" s="17">
        <f t="shared" si="9"/>
        <v>0</v>
      </c>
      <c r="X11" s="64"/>
      <c r="Y11" s="64">
        <f t="shared" si="10"/>
        <v>0</v>
      </c>
      <c r="Z11" s="64"/>
      <c r="AA11" s="64">
        <f t="shared" si="11"/>
        <v>0</v>
      </c>
      <c r="AB11" s="62"/>
      <c r="AC11" s="15">
        <f t="shared" si="12"/>
        <v>0</v>
      </c>
      <c r="AD11" s="62"/>
      <c r="AE11" s="64">
        <f t="shared" si="13"/>
        <v>0</v>
      </c>
      <c r="AF11" s="41"/>
      <c r="AG11" s="41">
        <f t="shared" si="14"/>
        <v>0</v>
      </c>
      <c r="AH11" s="41"/>
      <c r="AI11" s="41">
        <f t="shared" si="15"/>
        <v>0</v>
      </c>
      <c r="AJ11" s="69">
        <f t="shared" si="16"/>
        <v>24188450</v>
      </c>
      <c r="AK11" s="41">
        <f t="shared" si="17"/>
        <v>5722080</v>
      </c>
      <c r="AL11" s="15">
        <f t="shared" si="18"/>
        <v>17816305</v>
      </c>
      <c r="AM11" s="17">
        <f t="shared" si="19"/>
        <v>12305957</v>
      </c>
      <c r="AN11" s="37"/>
    </row>
    <row r="12" spans="1:40" x14ac:dyDescent="0.2">
      <c r="A12" s="4" t="s">
        <v>524</v>
      </c>
      <c r="B12" s="1" t="s">
        <v>525</v>
      </c>
      <c r="C12" s="5" t="s">
        <v>526</v>
      </c>
      <c r="D12" s="92">
        <v>231</v>
      </c>
      <c r="E12" s="15">
        <f t="shared" si="0"/>
        <v>17192406</v>
      </c>
      <c r="F12" s="92">
        <v>148</v>
      </c>
      <c r="G12" s="17">
        <f t="shared" si="1"/>
        <v>4653120</v>
      </c>
      <c r="H12" s="64"/>
      <c r="I12" s="64">
        <f t="shared" si="2"/>
        <v>0</v>
      </c>
      <c r="J12" s="64"/>
      <c r="K12" s="64">
        <f t="shared" si="3"/>
        <v>0</v>
      </c>
      <c r="L12" s="92">
        <v>94</v>
      </c>
      <c r="M12" s="15">
        <f t="shared" si="4"/>
        <v>6996044</v>
      </c>
      <c r="N12" s="92">
        <v>74</v>
      </c>
      <c r="O12" s="17">
        <f t="shared" si="5"/>
        <v>2326560</v>
      </c>
      <c r="P12" s="64"/>
      <c r="Q12" s="64">
        <f t="shared" si="6"/>
        <v>0</v>
      </c>
      <c r="R12" s="64"/>
      <c r="S12" s="64">
        <f t="shared" si="7"/>
        <v>0</v>
      </c>
      <c r="T12" s="57"/>
      <c r="U12" s="15">
        <f t="shared" si="8"/>
        <v>0</v>
      </c>
      <c r="V12" s="57"/>
      <c r="W12" s="17">
        <f t="shared" si="9"/>
        <v>0</v>
      </c>
      <c r="X12" s="64"/>
      <c r="Y12" s="64">
        <f t="shared" si="10"/>
        <v>0</v>
      </c>
      <c r="Z12" s="64"/>
      <c r="AA12" s="64">
        <f t="shared" si="11"/>
        <v>0</v>
      </c>
      <c r="AB12" s="62"/>
      <c r="AC12" s="15">
        <f t="shared" si="12"/>
        <v>0</v>
      </c>
      <c r="AD12" s="62"/>
      <c r="AE12" s="64">
        <f t="shared" si="13"/>
        <v>0</v>
      </c>
      <c r="AF12" s="41"/>
      <c r="AG12" s="41">
        <f t="shared" si="14"/>
        <v>0</v>
      </c>
      <c r="AH12" s="41"/>
      <c r="AI12" s="41">
        <f t="shared" si="15"/>
        <v>0</v>
      </c>
      <c r="AJ12" s="69">
        <f t="shared" si="16"/>
        <v>24188450</v>
      </c>
      <c r="AK12" s="41">
        <f t="shared" si="17"/>
        <v>6979680</v>
      </c>
      <c r="AL12" s="15">
        <f t="shared" si="18"/>
        <v>19073905</v>
      </c>
      <c r="AM12" s="17">
        <f t="shared" si="19"/>
        <v>12094225</v>
      </c>
      <c r="AN12" s="37"/>
    </row>
    <row r="13" spans="1:40" x14ac:dyDescent="0.2">
      <c r="A13" s="4" t="s">
        <v>527</v>
      </c>
      <c r="B13" s="1" t="s">
        <v>528</v>
      </c>
      <c r="C13" s="5" t="s">
        <v>529</v>
      </c>
      <c r="D13" s="92">
        <v>126</v>
      </c>
      <c r="E13" s="15">
        <f t="shared" si="0"/>
        <v>9377676</v>
      </c>
      <c r="F13" s="92">
        <v>75</v>
      </c>
      <c r="G13" s="17">
        <f t="shared" si="1"/>
        <v>2358000</v>
      </c>
      <c r="H13" s="64"/>
      <c r="I13" s="64">
        <f t="shared" si="2"/>
        <v>0</v>
      </c>
      <c r="J13" s="64"/>
      <c r="K13" s="64">
        <f t="shared" si="3"/>
        <v>0</v>
      </c>
      <c r="L13" s="92">
        <v>7</v>
      </c>
      <c r="M13" s="15">
        <f t="shared" si="4"/>
        <v>520982</v>
      </c>
      <c r="N13" s="92">
        <v>6</v>
      </c>
      <c r="O13" s="17">
        <f t="shared" si="5"/>
        <v>188640</v>
      </c>
      <c r="P13" s="64"/>
      <c r="Q13" s="64">
        <f t="shared" si="6"/>
        <v>0</v>
      </c>
      <c r="R13" s="64"/>
      <c r="S13" s="64">
        <f t="shared" si="7"/>
        <v>0</v>
      </c>
      <c r="T13" s="57"/>
      <c r="U13" s="15">
        <f t="shared" si="8"/>
        <v>0</v>
      </c>
      <c r="V13" s="57"/>
      <c r="W13" s="17">
        <f t="shared" si="9"/>
        <v>0</v>
      </c>
      <c r="X13" s="64"/>
      <c r="Y13" s="64">
        <f t="shared" si="10"/>
        <v>0</v>
      </c>
      <c r="Z13" s="64"/>
      <c r="AA13" s="64">
        <f t="shared" si="11"/>
        <v>0</v>
      </c>
      <c r="AB13" s="62">
        <v>12</v>
      </c>
      <c r="AC13" s="15">
        <f t="shared" si="12"/>
        <v>893112</v>
      </c>
      <c r="AD13" s="62">
        <v>8</v>
      </c>
      <c r="AE13" s="64">
        <f t="shared" si="13"/>
        <v>251520</v>
      </c>
      <c r="AF13" s="41"/>
      <c r="AG13" s="41">
        <f t="shared" si="14"/>
        <v>0</v>
      </c>
      <c r="AH13" s="41"/>
      <c r="AI13" s="41">
        <f t="shared" si="15"/>
        <v>0</v>
      </c>
      <c r="AJ13" s="69">
        <f t="shared" si="16"/>
        <v>10791770</v>
      </c>
      <c r="AK13" s="41">
        <f t="shared" si="17"/>
        <v>2798160</v>
      </c>
      <c r="AL13" s="15">
        <f t="shared" si="18"/>
        <v>8194045</v>
      </c>
      <c r="AM13" s="17">
        <f t="shared" si="19"/>
        <v>5395885</v>
      </c>
      <c r="AN13" s="37"/>
    </row>
    <row r="14" spans="1:40" x14ac:dyDescent="0.2">
      <c r="A14" s="4" t="s">
        <v>530</v>
      </c>
      <c r="B14" s="1" t="s">
        <v>531</v>
      </c>
      <c r="C14" s="5" t="s">
        <v>532</v>
      </c>
      <c r="D14" s="92">
        <v>59</v>
      </c>
      <c r="E14" s="15">
        <f t="shared" si="0"/>
        <v>4391134</v>
      </c>
      <c r="F14" s="92">
        <v>30</v>
      </c>
      <c r="G14" s="17">
        <f t="shared" si="1"/>
        <v>943200</v>
      </c>
      <c r="H14" s="64">
        <v>6</v>
      </c>
      <c r="I14" s="64">
        <f t="shared" si="2"/>
        <v>446556</v>
      </c>
      <c r="J14" s="64">
        <v>1</v>
      </c>
      <c r="K14" s="64">
        <f t="shared" si="3"/>
        <v>31440</v>
      </c>
      <c r="L14" s="92">
        <v>49</v>
      </c>
      <c r="M14" s="15">
        <f t="shared" si="4"/>
        <v>3646874</v>
      </c>
      <c r="N14" s="92">
        <v>31</v>
      </c>
      <c r="O14" s="17">
        <f t="shared" si="5"/>
        <v>974640</v>
      </c>
      <c r="P14" s="64">
        <v>2</v>
      </c>
      <c r="Q14" s="64">
        <f t="shared" si="6"/>
        <v>148852</v>
      </c>
      <c r="R14" s="64">
        <v>2</v>
      </c>
      <c r="S14" s="64">
        <f t="shared" si="7"/>
        <v>62880</v>
      </c>
      <c r="T14" s="57"/>
      <c r="U14" s="15">
        <f t="shared" si="8"/>
        <v>0</v>
      </c>
      <c r="V14" s="57"/>
      <c r="W14" s="17">
        <f t="shared" si="9"/>
        <v>0</v>
      </c>
      <c r="X14" s="64"/>
      <c r="Y14" s="64">
        <f t="shared" si="10"/>
        <v>0</v>
      </c>
      <c r="Z14" s="64"/>
      <c r="AA14" s="64">
        <f t="shared" si="11"/>
        <v>0</v>
      </c>
      <c r="AB14" s="62">
        <v>5</v>
      </c>
      <c r="AC14" s="15">
        <f t="shared" si="12"/>
        <v>372130</v>
      </c>
      <c r="AD14" s="62">
        <v>5</v>
      </c>
      <c r="AE14" s="64">
        <f t="shared" si="13"/>
        <v>157200</v>
      </c>
      <c r="AF14" s="41"/>
      <c r="AG14" s="41">
        <f t="shared" si="14"/>
        <v>0</v>
      </c>
      <c r="AH14" s="41"/>
      <c r="AI14" s="41">
        <f t="shared" si="15"/>
        <v>0</v>
      </c>
      <c r="AJ14" s="69">
        <f t="shared" si="16"/>
        <v>8410138</v>
      </c>
      <c r="AK14" s="41">
        <f t="shared" si="17"/>
        <v>2075040</v>
      </c>
      <c r="AL14" s="15">
        <f t="shared" si="18"/>
        <v>6280109</v>
      </c>
      <c r="AM14" s="17">
        <f t="shared" si="19"/>
        <v>4894797</v>
      </c>
      <c r="AN14" s="37"/>
    </row>
    <row r="15" spans="1:40" x14ac:dyDescent="0.2">
      <c r="A15" s="4" t="s">
        <v>533</v>
      </c>
      <c r="B15" s="1" t="s">
        <v>534</v>
      </c>
      <c r="C15" s="5" t="s">
        <v>535</v>
      </c>
      <c r="D15" s="92">
        <v>290</v>
      </c>
      <c r="E15" s="15">
        <f t="shared" si="0"/>
        <v>21583540</v>
      </c>
      <c r="F15" s="92">
        <v>144</v>
      </c>
      <c r="G15" s="17">
        <f t="shared" si="1"/>
        <v>4527360</v>
      </c>
      <c r="H15" s="64"/>
      <c r="I15" s="64">
        <f t="shared" si="2"/>
        <v>0</v>
      </c>
      <c r="J15" s="64"/>
      <c r="K15" s="64">
        <f t="shared" si="3"/>
        <v>0</v>
      </c>
      <c r="L15" s="92">
        <v>129</v>
      </c>
      <c r="M15" s="15">
        <f t="shared" si="4"/>
        <v>9600954</v>
      </c>
      <c r="N15" s="92">
        <v>87</v>
      </c>
      <c r="O15" s="17">
        <f t="shared" si="5"/>
        <v>2735280</v>
      </c>
      <c r="P15" s="64"/>
      <c r="Q15" s="64">
        <f t="shared" si="6"/>
        <v>0</v>
      </c>
      <c r="R15" s="64"/>
      <c r="S15" s="64">
        <f t="shared" si="7"/>
        <v>0</v>
      </c>
      <c r="T15" s="57"/>
      <c r="U15" s="15">
        <f t="shared" si="8"/>
        <v>0</v>
      </c>
      <c r="V15" s="57"/>
      <c r="W15" s="17">
        <f t="shared" si="9"/>
        <v>0</v>
      </c>
      <c r="X15" s="64"/>
      <c r="Y15" s="64">
        <f t="shared" si="10"/>
        <v>0</v>
      </c>
      <c r="Z15" s="64"/>
      <c r="AA15" s="64">
        <f t="shared" si="11"/>
        <v>0</v>
      </c>
      <c r="AB15" s="62">
        <v>76</v>
      </c>
      <c r="AC15" s="15">
        <f t="shared" si="12"/>
        <v>5656376</v>
      </c>
      <c r="AD15" s="62">
        <v>54</v>
      </c>
      <c r="AE15" s="64">
        <f t="shared" si="13"/>
        <v>1697760</v>
      </c>
      <c r="AF15" s="41"/>
      <c r="AG15" s="41">
        <f t="shared" si="14"/>
        <v>0</v>
      </c>
      <c r="AH15" s="41"/>
      <c r="AI15" s="41">
        <f t="shared" si="15"/>
        <v>0</v>
      </c>
      <c r="AJ15" s="69">
        <f t="shared" si="16"/>
        <v>36840870</v>
      </c>
      <c r="AK15" s="41">
        <f t="shared" si="17"/>
        <v>8960400</v>
      </c>
      <c r="AL15" s="15">
        <f t="shared" si="18"/>
        <v>27380835</v>
      </c>
      <c r="AM15" s="17">
        <f t="shared" si="19"/>
        <v>18420435</v>
      </c>
      <c r="AN15" s="37"/>
    </row>
    <row r="16" spans="1:40" x14ac:dyDescent="0.2">
      <c r="A16" s="4" t="s">
        <v>536</v>
      </c>
      <c r="B16" s="1" t="s">
        <v>537</v>
      </c>
      <c r="C16" s="5" t="s">
        <v>538</v>
      </c>
      <c r="D16" s="92">
        <v>250</v>
      </c>
      <c r="E16" s="15">
        <f t="shared" si="0"/>
        <v>18606500</v>
      </c>
      <c r="F16" s="92">
        <v>115</v>
      </c>
      <c r="G16" s="17">
        <f t="shared" si="1"/>
        <v>3615600</v>
      </c>
      <c r="H16" s="64"/>
      <c r="I16" s="64">
        <f t="shared" si="2"/>
        <v>0</v>
      </c>
      <c r="J16" s="64"/>
      <c r="K16" s="64">
        <f t="shared" si="3"/>
        <v>0</v>
      </c>
      <c r="L16" s="92">
        <v>117</v>
      </c>
      <c r="M16" s="15">
        <f t="shared" si="4"/>
        <v>8707842</v>
      </c>
      <c r="N16" s="92">
        <v>71</v>
      </c>
      <c r="O16" s="17">
        <f t="shared" si="5"/>
        <v>2232240</v>
      </c>
      <c r="P16" s="64">
        <v>7</v>
      </c>
      <c r="Q16" s="64">
        <f t="shared" si="6"/>
        <v>520982</v>
      </c>
      <c r="R16" s="64">
        <v>3</v>
      </c>
      <c r="S16" s="64">
        <f t="shared" si="7"/>
        <v>94320</v>
      </c>
      <c r="T16" s="57"/>
      <c r="U16" s="15">
        <f t="shared" si="8"/>
        <v>0</v>
      </c>
      <c r="V16" s="57"/>
      <c r="W16" s="17">
        <f t="shared" si="9"/>
        <v>0</v>
      </c>
      <c r="X16" s="64"/>
      <c r="Y16" s="64">
        <f t="shared" si="10"/>
        <v>0</v>
      </c>
      <c r="Z16" s="64"/>
      <c r="AA16" s="64">
        <f t="shared" si="11"/>
        <v>0</v>
      </c>
      <c r="AB16" s="62">
        <v>52</v>
      </c>
      <c r="AC16" s="15">
        <f t="shared" si="12"/>
        <v>3870152</v>
      </c>
      <c r="AD16" s="62">
        <v>40</v>
      </c>
      <c r="AE16" s="64">
        <f t="shared" si="13"/>
        <v>1257600</v>
      </c>
      <c r="AF16" s="41"/>
      <c r="AG16" s="41">
        <f t="shared" si="14"/>
        <v>0</v>
      </c>
      <c r="AH16" s="41"/>
      <c r="AI16" s="41">
        <f t="shared" si="15"/>
        <v>0</v>
      </c>
      <c r="AJ16" s="69">
        <f t="shared" si="16"/>
        <v>31184494</v>
      </c>
      <c r="AK16" s="41">
        <f t="shared" si="17"/>
        <v>7105440</v>
      </c>
      <c r="AL16" s="15">
        <f t="shared" si="18"/>
        <v>22697687</v>
      </c>
      <c r="AM16" s="17">
        <f t="shared" si="19"/>
        <v>16207549</v>
      </c>
      <c r="AN16" s="37"/>
    </row>
    <row r="17" spans="1:41" x14ac:dyDescent="0.2">
      <c r="A17" s="4" t="s">
        <v>539</v>
      </c>
      <c r="B17" s="1" t="s">
        <v>540</v>
      </c>
      <c r="C17" s="5" t="s">
        <v>541</v>
      </c>
      <c r="D17" s="92"/>
      <c r="E17" s="15">
        <f t="shared" si="0"/>
        <v>0</v>
      </c>
      <c r="F17" s="92"/>
      <c r="G17" s="17">
        <f t="shared" si="1"/>
        <v>0</v>
      </c>
      <c r="H17" s="64">
        <v>210</v>
      </c>
      <c r="I17" s="64">
        <f t="shared" si="2"/>
        <v>15629460</v>
      </c>
      <c r="J17" s="64">
        <v>118</v>
      </c>
      <c r="K17" s="64">
        <f t="shared" si="3"/>
        <v>3709920</v>
      </c>
      <c r="L17" s="92">
        <v>100</v>
      </c>
      <c r="M17" s="15">
        <f t="shared" si="4"/>
        <v>7442600</v>
      </c>
      <c r="N17" s="92">
        <v>56</v>
      </c>
      <c r="O17" s="17">
        <f t="shared" si="5"/>
        <v>1760640</v>
      </c>
      <c r="P17" s="64">
        <v>1</v>
      </c>
      <c r="Q17" s="64">
        <f t="shared" si="6"/>
        <v>74426</v>
      </c>
      <c r="R17" s="64">
        <v>23</v>
      </c>
      <c r="S17" s="64">
        <f t="shared" si="7"/>
        <v>723120</v>
      </c>
      <c r="T17" s="57"/>
      <c r="U17" s="15">
        <f t="shared" si="8"/>
        <v>0</v>
      </c>
      <c r="V17" s="57"/>
      <c r="W17" s="17">
        <f t="shared" si="9"/>
        <v>0</v>
      </c>
      <c r="X17" s="64"/>
      <c r="Y17" s="64">
        <f t="shared" si="10"/>
        <v>0</v>
      </c>
      <c r="Z17" s="64"/>
      <c r="AA17" s="64">
        <f t="shared" si="11"/>
        <v>0</v>
      </c>
      <c r="AB17" s="62"/>
      <c r="AC17" s="15">
        <f t="shared" si="12"/>
        <v>0</v>
      </c>
      <c r="AD17" s="62"/>
      <c r="AE17" s="64">
        <f t="shared" si="13"/>
        <v>0</v>
      </c>
      <c r="AF17" s="41"/>
      <c r="AG17" s="41">
        <f t="shared" si="14"/>
        <v>0</v>
      </c>
      <c r="AH17" s="41"/>
      <c r="AI17" s="41">
        <f t="shared" si="15"/>
        <v>0</v>
      </c>
      <c r="AJ17" s="69">
        <f t="shared" si="16"/>
        <v>7442600</v>
      </c>
      <c r="AK17" s="41">
        <f t="shared" si="17"/>
        <v>1760640</v>
      </c>
      <c r="AL17" s="15">
        <f t="shared" si="18"/>
        <v>5481940</v>
      </c>
      <c r="AM17" s="17">
        <f t="shared" si="19"/>
        <v>23858226</v>
      </c>
      <c r="AN17" s="37"/>
    </row>
    <row r="18" spans="1:41" x14ac:dyDescent="0.2">
      <c r="A18" s="4" t="s">
        <v>542</v>
      </c>
      <c r="B18" s="1" t="s">
        <v>543</v>
      </c>
      <c r="C18" s="5" t="s">
        <v>544</v>
      </c>
      <c r="D18" s="92">
        <v>301</v>
      </c>
      <c r="E18" s="15">
        <f t="shared" si="0"/>
        <v>22402226</v>
      </c>
      <c r="F18" s="92">
        <v>148</v>
      </c>
      <c r="G18" s="17">
        <f t="shared" si="1"/>
        <v>4653120</v>
      </c>
      <c r="H18" s="64"/>
      <c r="I18" s="64">
        <f t="shared" si="2"/>
        <v>0</v>
      </c>
      <c r="J18" s="64"/>
      <c r="K18" s="64">
        <f t="shared" si="3"/>
        <v>0</v>
      </c>
      <c r="L18" s="92">
        <v>77</v>
      </c>
      <c r="M18" s="15">
        <f t="shared" si="4"/>
        <v>5730802</v>
      </c>
      <c r="N18" s="92">
        <v>46</v>
      </c>
      <c r="O18" s="17">
        <f t="shared" si="5"/>
        <v>1446240</v>
      </c>
      <c r="P18" s="64">
        <v>2</v>
      </c>
      <c r="Q18" s="64">
        <f t="shared" si="6"/>
        <v>148852</v>
      </c>
      <c r="R18" s="64">
        <v>0</v>
      </c>
      <c r="S18" s="64">
        <f t="shared" si="7"/>
        <v>0</v>
      </c>
      <c r="T18" s="57"/>
      <c r="U18" s="15">
        <f t="shared" si="8"/>
        <v>0</v>
      </c>
      <c r="V18" s="57"/>
      <c r="W18" s="17">
        <f t="shared" si="9"/>
        <v>0</v>
      </c>
      <c r="X18" s="64"/>
      <c r="Y18" s="64">
        <f t="shared" si="10"/>
        <v>0</v>
      </c>
      <c r="Z18" s="64"/>
      <c r="AA18" s="64">
        <f t="shared" si="11"/>
        <v>0</v>
      </c>
      <c r="AB18" s="62">
        <v>47</v>
      </c>
      <c r="AC18" s="15">
        <f t="shared" si="12"/>
        <v>3498022</v>
      </c>
      <c r="AD18" s="62">
        <v>32</v>
      </c>
      <c r="AE18" s="64">
        <f t="shared" si="13"/>
        <v>1006080</v>
      </c>
      <c r="AF18" s="41"/>
      <c r="AG18" s="41">
        <f t="shared" si="14"/>
        <v>0</v>
      </c>
      <c r="AH18" s="41"/>
      <c r="AI18" s="41">
        <f t="shared" si="15"/>
        <v>0</v>
      </c>
      <c r="AJ18" s="69">
        <f t="shared" si="16"/>
        <v>31631050</v>
      </c>
      <c r="AK18" s="41">
        <f t="shared" si="17"/>
        <v>7105440</v>
      </c>
      <c r="AL18" s="15">
        <f t="shared" si="18"/>
        <v>22920965</v>
      </c>
      <c r="AM18" s="17">
        <f t="shared" si="19"/>
        <v>15964377</v>
      </c>
      <c r="AN18" s="37"/>
    </row>
    <row r="19" spans="1:41" ht="13.5" thickBot="1" x14ac:dyDescent="0.25">
      <c r="A19" s="4" t="s">
        <v>545</v>
      </c>
      <c r="B19" s="1" t="s">
        <v>546</v>
      </c>
      <c r="C19" s="5" t="s">
        <v>547</v>
      </c>
      <c r="D19" s="92">
        <v>141</v>
      </c>
      <c r="E19" s="15">
        <f t="shared" si="0"/>
        <v>10494066</v>
      </c>
      <c r="F19" s="92">
        <v>81</v>
      </c>
      <c r="G19" s="17">
        <f t="shared" si="1"/>
        <v>2546640</v>
      </c>
      <c r="H19" s="64">
        <v>4</v>
      </c>
      <c r="I19" s="64">
        <f t="shared" si="2"/>
        <v>297704</v>
      </c>
      <c r="J19" s="64">
        <v>3</v>
      </c>
      <c r="K19" s="64">
        <f t="shared" si="3"/>
        <v>94320</v>
      </c>
      <c r="L19" s="92">
        <v>60</v>
      </c>
      <c r="M19" s="15">
        <f t="shared" si="4"/>
        <v>4465560</v>
      </c>
      <c r="N19" s="92">
        <v>40</v>
      </c>
      <c r="O19" s="17">
        <f t="shared" si="5"/>
        <v>1257600</v>
      </c>
      <c r="P19" s="64"/>
      <c r="Q19" s="64">
        <f t="shared" si="6"/>
        <v>0</v>
      </c>
      <c r="R19" s="64"/>
      <c r="S19" s="64">
        <f t="shared" si="7"/>
        <v>0</v>
      </c>
      <c r="T19" s="57"/>
      <c r="U19" s="15">
        <f t="shared" si="8"/>
        <v>0</v>
      </c>
      <c r="V19" s="57"/>
      <c r="W19" s="17">
        <f t="shared" si="9"/>
        <v>0</v>
      </c>
      <c r="X19" s="64"/>
      <c r="Y19" s="64">
        <f t="shared" si="10"/>
        <v>0</v>
      </c>
      <c r="Z19" s="64"/>
      <c r="AA19" s="64">
        <f t="shared" si="11"/>
        <v>0</v>
      </c>
      <c r="AB19" s="62">
        <v>16</v>
      </c>
      <c r="AC19" s="15">
        <f t="shared" si="12"/>
        <v>1190816</v>
      </c>
      <c r="AD19" s="62">
        <v>16</v>
      </c>
      <c r="AE19" s="64">
        <f t="shared" si="13"/>
        <v>503040</v>
      </c>
      <c r="AF19" s="41"/>
      <c r="AG19" s="41">
        <f t="shared" si="14"/>
        <v>0</v>
      </c>
      <c r="AH19" s="41"/>
      <c r="AI19" s="41">
        <f t="shared" si="15"/>
        <v>0</v>
      </c>
      <c r="AJ19" s="69">
        <f t="shared" si="16"/>
        <v>16150442</v>
      </c>
      <c r="AK19" s="41">
        <f t="shared" si="17"/>
        <v>4307280</v>
      </c>
      <c r="AL19" s="15">
        <f t="shared" si="18"/>
        <v>12382501</v>
      </c>
      <c r="AM19" s="17">
        <f t="shared" si="19"/>
        <v>8467245</v>
      </c>
      <c r="AN19" s="37"/>
    </row>
    <row r="20" spans="1:41" ht="15.75" thickBot="1" x14ac:dyDescent="0.3">
      <c r="A20" s="238" t="s">
        <v>785</v>
      </c>
      <c r="B20" s="239"/>
      <c r="C20" s="268"/>
      <c r="D20" s="36">
        <f t="shared" ref="D20:AM20" si="20">SUM(D8:D19)</f>
        <v>1869</v>
      </c>
      <c r="E20" s="36">
        <f t="shared" si="20"/>
        <v>139102194</v>
      </c>
      <c r="F20" s="36">
        <f t="shared" si="20"/>
        <v>989</v>
      </c>
      <c r="G20" s="36">
        <f t="shared" si="20"/>
        <v>31094160</v>
      </c>
      <c r="H20" s="36">
        <f>SUM(H8:H19)</f>
        <v>1094</v>
      </c>
      <c r="I20" s="36">
        <f t="shared" si="20"/>
        <v>81422044</v>
      </c>
      <c r="J20" s="36">
        <f t="shared" si="20"/>
        <v>743</v>
      </c>
      <c r="K20" s="36">
        <f t="shared" si="20"/>
        <v>23359920</v>
      </c>
      <c r="L20" s="36">
        <f t="shared" si="20"/>
        <v>1108</v>
      </c>
      <c r="M20" s="36">
        <f t="shared" si="20"/>
        <v>82464008</v>
      </c>
      <c r="N20" s="36">
        <f t="shared" si="20"/>
        <v>703</v>
      </c>
      <c r="O20" s="36">
        <f t="shared" si="20"/>
        <v>22102320</v>
      </c>
      <c r="P20" s="36">
        <f>SUM(P8:P19)</f>
        <v>13</v>
      </c>
      <c r="Q20" s="36">
        <f>SUM(Q8:Q19)</f>
        <v>967538</v>
      </c>
      <c r="R20" s="36">
        <f>SUM(R8:R19)</f>
        <v>29</v>
      </c>
      <c r="S20" s="36">
        <f>SUM(S8:S19)</f>
        <v>911760</v>
      </c>
      <c r="T20" s="36">
        <f t="shared" si="20"/>
        <v>0</v>
      </c>
      <c r="U20" s="36">
        <f t="shared" si="20"/>
        <v>0</v>
      </c>
      <c r="V20" s="36">
        <f t="shared" si="20"/>
        <v>0</v>
      </c>
      <c r="W20" s="36">
        <f t="shared" si="20"/>
        <v>0</v>
      </c>
      <c r="X20" s="36">
        <f>SUM(X8:X19)</f>
        <v>6</v>
      </c>
      <c r="Y20" s="36">
        <f>SUM(Y8:Y19)</f>
        <v>446556</v>
      </c>
      <c r="Z20" s="36">
        <f>SUM(Z8:Z19)</f>
        <v>3</v>
      </c>
      <c r="AA20" s="36">
        <f>SUM(AA8:AA19)</f>
        <v>94320</v>
      </c>
      <c r="AB20" s="36">
        <f t="shared" si="20"/>
        <v>244</v>
      </c>
      <c r="AC20" s="36">
        <f t="shared" si="20"/>
        <v>18159944</v>
      </c>
      <c r="AD20" s="36">
        <f t="shared" si="20"/>
        <v>185</v>
      </c>
      <c r="AE20" s="36">
        <f t="shared" si="20"/>
        <v>5816400</v>
      </c>
      <c r="AF20" s="70">
        <f>SUM(AF8:AF19)</f>
        <v>200</v>
      </c>
      <c r="AG20" s="70">
        <f>SUM(AG8:AG19)</f>
        <v>14885200</v>
      </c>
      <c r="AH20" s="70">
        <f>SUM(AH8:AH19)</f>
        <v>200</v>
      </c>
      <c r="AI20" s="70">
        <f>SUM(AI8:AI19)</f>
        <v>6288000</v>
      </c>
      <c r="AJ20" s="36">
        <f t="shared" si="20"/>
        <v>239726146</v>
      </c>
      <c r="AK20" s="36">
        <f t="shared" si="20"/>
        <v>59012880</v>
      </c>
      <c r="AL20" s="36">
        <f t="shared" si="20"/>
        <v>178875953</v>
      </c>
      <c r="AM20" s="48">
        <f t="shared" si="20"/>
        <v>248238411</v>
      </c>
      <c r="AN20" s="37">
        <f>AJ20/2+I20+K20+Q20+S20+Y20+AA20+AG20+AI20</f>
        <v>248238411</v>
      </c>
      <c r="AO20" t="b">
        <f>AM20=AN20</f>
        <v>1</v>
      </c>
    </row>
    <row r="22" spans="1:41" x14ac:dyDescent="0.2">
      <c r="AL22" s="46"/>
    </row>
    <row r="23" spans="1:41" x14ac:dyDescent="0.2">
      <c r="E23" s="38" t="s">
        <v>848</v>
      </c>
      <c r="F23" s="38">
        <v>31440</v>
      </c>
    </row>
    <row r="24" spans="1:41" x14ac:dyDescent="0.2">
      <c r="E24" s="38" t="s">
        <v>849</v>
      </c>
      <c r="F24" s="38">
        <v>74426</v>
      </c>
    </row>
    <row r="26" spans="1:41" x14ac:dyDescent="0.2">
      <c r="AL26" s="46"/>
    </row>
  </sheetData>
  <mergeCells count="23">
    <mergeCell ref="P6:S6"/>
    <mergeCell ref="T5:AA5"/>
    <mergeCell ref="T6:W6"/>
    <mergeCell ref="X6:AA6"/>
    <mergeCell ref="AB5:AI5"/>
    <mergeCell ref="AB6:AE6"/>
    <mergeCell ref="AF6:AI6"/>
    <mergeCell ref="AM5:AM7"/>
    <mergeCell ref="A20:C20"/>
    <mergeCell ref="A1:AM1"/>
    <mergeCell ref="A2:AM2"/>
    <mergeCell ref="A3:AM3"/>
    <mergeCell ref="AJ5:AJ7"/>
    <mergeCell ref="AK5:AK7"/>
    <mergeCell ref="AL5:AL7"/>
    <mergeCell ref="A5:A7"/>
    <mergeCell ref="B5:B7"/>
    <mergeCell ref="C5:C7"/>
    <mergeCell ref="D5:K5"/>
    <mergeCell ref="D6:G6"/>
    <mergeCell ref="H6:K6"/>
    <mergeCell ref="L5:S5"/>
    <mergeCell ref="L6:O6"/>
  </mergeCells>
  <printOptions horizontalCentered="1"/>
  <pageMargins left="0" right="0" top="1.9685039370078741" bottom="0.74803149606299213" header="0.31496062992125984" footer="0.31496062992125984"/>
  <pageSetup paperSize="20480" scale="45" orientation="landscape" verticalDpi="0" r:id="rId1"/>
  <headerFooter>
    <oddHeader>&amp;LDivisión de Municipalidades 
Departamento de Finanzas Municipales
Unidad de Análisis Financiero</oddHeader>
    <oddFooter>&amp;L&amp;D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6"/>
  <sheetViews>
    <sheetView zoomScale="80" zoomScaleNormal="80" workbookViewId="0">
      <selection activeCell="C4" sqref="C1:AQ1048576"/>
    </sheetView>
  </sheetViews>
  <sheetFormatPr baseColWidth="10" defaultRowHeight="12.75" x14ac:dyDescent="0.2"/>
  <cols>
    <col min="1" max="1" width="9.5703125" customWidth="1"/>
    <col min="2" max="2" width="13.140625" customWidth="1"/>
    <col min="3" max="3" width="15.28515625" bestFit="1" customWidth="1"/>
    <col min="4" max="4" width="14.5703125" style="38" customWidth="1"/>
    <col min="5" max="5" width="14.7109375" style="38" customWidth="1"/>
    <col min="6" max="6" width="13.28515625" style="38" customWidth="1"/>
    <col min="7" max="11" width="14.7109375" style="38" customWidth="1"/>
    <col min="12" max="12" width="14.5703125" style="38" customWidth="1"/>
    <col min="13" max="13" width="14.7109375" style="38" customWidth="1"/>
    <col min="14" max="14" width="12.28515625" style="38" customWidth="1"/>
    <col min="15" max="19" width="14.85546875" style="38" customWidth="1"/>
    <col min="20" max="20" width="14.5703125" style="38" customWidth="1"/>
    <col min="21" max="21" width="14.7109375" style="38" customWidth="1"/>
    <col min="22" max="22" width="12.28515625" style="38" customWidth="1"/>
    <col min="23" max="27" width="14.7109375" style="38" customWidth="1"/>
    <col min="28" max="28" width="14.5703125" style="38" customWidth="1"/>
    <col min="29" max="29" width="14.7109375" style="38" customWidth="1"/>
    <col min="30" max="30" width="12.28515625" style="38" customWidth="1"/>
    <col min="31" max="35" width="14.7109375" style="38" customWidth="1"/>
    <col min="36" max="36" width="12.5703125" style="38" customWidth="1"/>
    <col min="37" max="37" width="12.140625" style="38" customWidth="1"/>
    <col min="38" max="38" width="12.7109375" style="38" customWidth="1"/>
    <col min="39" max="39" width="14.42578125" style="38" customWidth="1"/>
    <col min="41" max="41" width="12.7109375" bestFit="1" customWidth="1"/>
  </cols>
  <sheetData>
    <row r="1" spans="1:41" s="27" customFormat="1" ht="18" x14ac:dyDescent="0.25">
      <c r="A1" s="219" t="s">
        <v>854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219"/>
    </row>
    <row r="2" spans="1:41" s="27" customFormat="1" ht="18" x14ac:dyDescent="0.25">
      <c r="A2" s="219" t="s">
        <v>847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</row>
    <row r="3" spans="1:41" s="27" customFormat="1" ht="14.25" customHeight="1" thickBot="1" x14ac:dyDescent="0.3">
      <c r="A3" s="219" t="s">
        <v>833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</row>
    <row r="4" spans="1:41" ht="13.5" hidden="1" thickBot="1" x14ac:dyDescent="0.25"/>
    <row r="5" spans="1:41" ht="13.5" customHeight="1" thickBot="1" x14ac:dyDescent="0.25">
      <c r="A5" s="241" t="s">
        <v>780</v>
      </c>
      <c r="B5" s="232" t="s">
        <v>781</v>
      </c>
      <c r="C5" s="245" t="s">
        <v>782</v>
      </c>
      <c r="D5" s="223" t="s">
        <v>858</v>
      </c>
      <c r="E5" s="224"/>
      <c r="F5" s="224"/>
      <c r="G5" s="224"/>
      <c r="H5" s="224"/>
      <c r="I5" s="224"/>
      <c r="J5" s="224"/>
      <c r="K5" s="225"/>
      <c r="L5" s="224" t="s">
        <v>859</v>
      </c>
      <c r="M5" s="224"/>
      <c r="N5" s="224"/>
      <c r="O5" s="224"/>
      <c r="P5" s="224"/>
      <c r="Q5" s="224"/>
      <c r="R5" s="224"/>
      <c r="S5" s="225"/>
      <c r="T5" s="223" t="s">
        <v>860</v>
      </c>
      <c r="U5" s="224"/>
      <c r="V5" s="224"/>
      <c r="W5" s="224"/>
      <c r="X5" s="224"/>
      <c r="Y5" s="224"/>
      <c r="Z5" s="224"/>
      <c r="AA5" s="225"/>
      <c r="AB5" s="223" t="s">
        <v>861</v>
      </c>
      <c r="AC5" s="224"/>
      <c r="AD5" s="224"/>
      <c r="AE5" s="224"/>
      <c r="AF5" s="224"/>
      <c r="AG5" s="224"/>
      <c r="AH5" s="224"/>
      <c r="AI5" s="225"/>
      <c r="AJ5" s="226" t="s">
        <v>784</v>
      </c>
      <c r="AK5" s="229" t="s">
        <v>783</v>
      </c>
      <c r="AL5" s="229" t="s">
        <v>853</v>
      </c>
      <c r="AM5" s="216" t="s">
        <v>852</v>
      </c>
    </row>
    <row r="6" spans="1:41" ht="24.75" customHeight="1" thickBot="1" x14ac:dyDescent="0.25">
      <c r="A6" s="242"/>
      <c r="B6" s="233"/>
      <c r="C6" s="246"/>
      <c r="D6" s="223" t="s">
        <v>850</v>
      </c>
      <c r="E6" s="224"/>
      <c r="F6" s="224"/>
      <c r="G6" s="225"/>
      <c r="H6" s="224" t="s">
        <v>851</v>
      </c>
      <c r="I6" s="224"/>
      <c r="J6" s="224"/>
      <c r="K6" s="225"/>
      <c r="L6" s="224" t="s">
        <v>850</v>
      </c>
      <c r="M6" s="224"/>
      <c r="N6" s="224"/>
      <c r="O6" s="225"/>
      <c r="P6" s="224" t="s">
        <v>851</v>
      </c>
      <c r="Q6" s="224"/>
      <c r="R6" s="224"/>
      <c r="S6" s="225"/>
      <c r="T6" s="224" t="s">
        <v>850</v>
      </c>
      <c r="U6" s="224"/>
      <c r="V6" s="224"/>
      <c r="W6" s="225"/>
      <c r="X6" s="224" t="s">
        <v>851</v>
      </c>
      <c r="Y6" s="224"/>
      <c r="Z6" s="224"/>
      <c r="AA6" s="225"/>
      <c r="AB6" s="224" t="s">
        <v>850</v>
      </c>
      <c r="AC6" s="224"/>
      <c r="AD6" s="224"/>
      <c r="AE6" s="225"/>
      <c r="AF6" s="224" t="s">
        <v>851</v>
      </c>
      <c r="AG6" s="224"/>
      <c r="AH6" s="224"/>
      <c r="AI6" s="225"/>
      <c r="AJ6" s="227"/>
      <c r="AK6" s="230"/>
      <c r="AL6" s="230"/>
      <c r="AM6" s="217"/>
    </row>
    <row r="7" spans="1:41" ht="66" customHeight="1" thickBot="1" x14ac:dyDescent="0.25">
      <c r="A7" s="243"/>
      <c r="B7" s="234"/>
      <c r="C7" s="247"/>
      <c r="D7" s="103" t="s">
        <v>803</v>
      </c>
      <c r="E7" s="104" t="s">
        <v>778</v>
      </c>
      <c r="F7" s="105" t="s">
        <v>802</v>
      </c>
      <c r="G7" s="106" t="s">
        <v>779</v>
      </c>
      <c r="H7" s="103" t="s">
        <v>803</v>
      </c>
      <c r="I7" s="104" t="s">
        <v>778</v>
      </c>
      <c r="J7" s="105" t="s">
        <v>802</v>
      </c>
      <c r="K7" s="106" t="s">
        <v>779</v>
      </c>
      <c r="L7" s="124" t="s">
        <v>803</v>
      </c>
      <c r="M7" s="104" t="s">
        <v>778</v>
      </c>
      <c r="N7" s="104" t="s">
        <v>777</v>
      </c>
      <c r="O7" s="107" t="s">
        <v>779</v>
      </c>
      <c r="P7" s="103" t="s">
        <v>803</v>
      </c>
      <c r="Q7" s="104" t="s">
        <v>778</v>
      </c>
      <c r="R7" s="104" t="s">
        <v>777</v>
      </c>
      <c r="S7" s="107" t="s">
        <v>779</v>
      </c>
      <c r="T7" s="108" t="s">
        <v>803</v>
      </c>
      <c r="U7" s="109" t="s">
        <v>778</v>
      </c>
      <c r="V7" s="109" t="s">
        <v>777</v>
      </c>
      <c r="W7" s="110" t="s">
        <v>779</v>
      </c>
      <c r="X7" s="108" t="s">
        <v>803</v>
      </c>
      <c r="Y7" s="109" t="s">
        <v>778</v>
      </c>
      <c r="Z7" s="109" t="s">
        <v>777</v>
      </c>
      <c r="AA7" s="110" t="s">
        <v>779</v>
      </c>
      <c r="AB7" s="108" t="s">
        <v>803</v>
      </c>
      <c r="AC7" s="109" t="s">
        <v>778</v>
      </c>
      <c r="AD7" s="109" t="s">
        <v>777</v>
      </c>
      <c r="AE7" s="110" t="s">
        <v>779</v>
      </c>
      <c r="AF7" s="103" t="s">
        <v>803</v>
      </c>
      <c r="AG7" s="104" t="s">
        <v>778</v>
      </c>
      <c r="AH7" s="104" t="s">
        <v>777</v>
      </c>
      <c r="AI7" s="107" t="s">
        <v>779</v>
      </c>
      <c r="AJ7" s="228"/>
      <c r="AK7" s="231"/>
      <c r="AL7" s="231"/>
      <c r="AM7" s="218"/>
    </row>
    <row r="8" spans="1:41" x14ac:dyDescent="0.2">
      <c r="A8" s="11" t="s">
        <v>9</v>
      </c>
      <c r="B8" s="2" t="s">
        <v>10</v>
      </c>
      <c r="C8" s="16" t="s">
        <v>11</v>
      </c>
      <c r="D8" s="51"/>
      <c r="E8" s="15">
        <f>D8*$F$16</f>
        <v>0</v>
      </c>
      <c r="F8" s="51"/>
      <c r="G8" s="17">
        <f>F8*$F$15</f>
        <v>0</v>
      </c>
      <c r="H8" s="64"/>
      <c r="I8" s="64">
        <f>H8*$F$16</f>
        <v>0</v>
      </c>
      <c r="J8" s="64"/>
      <c r="K8" s="64">
        <f>J8*$F$15</f>
        <v>0</v>
      </c>
      <c r="L8" s="92">
        <v>595</v>
      </c>
      <c r="M8" s="15">
        <f>L8*$F$16</f>
        <v>44283470</v>
      </c>
      <c r="N8" s="92">
        <v>339</v>
      </c>
      <c r="O8" s="17">
        <f>N8*$F$15</f>
        <v>10658160</v>
      </c>
      <c r="P8" s="64"/>
      <c r="Q8" s="64">
        <f>P8*$F$16</f>
        <v>0</v>
      </c>
      <c r="R8" s="64"/>
      <c r="S8" s="64">
        <f>R8*$F$15</f>
        <v>0</v>
      </c>
      <c r="T8" s="92">
        <v>13</v>
      </c>
      <c r="U8" s="15">
        <f>T8*$F$16</f>
        <v>967538</v>
      </c>
      <c r="V8" s="92">
        <v>10</v>
      </c>
      <c r="W8" s="17">
        <f>V8*$F$15</f>
        <v>314400</v>
      </c>
      <c r="X8" s="64"/>
      <c r="Y8" s="64">
        <f>X8*$F$16</f>
        <v>0</v>
      </c>
      <c r="Z8" s="64"/>
      <c r="AA8" s="64">
        <f>Z8*$F$15</f>
        <v>0</v>
      </c>
      <c r="AB8" s="57"/>
      <c r="AC8" s="15">
        <f>AB8*$F$16</f>
        <v>0</v>
      </c>
      <c r="AD8" s="57"/>
      <c r="AE8" s="64">
        <f>AD8*$F$15</f>
        <v>0</v>
      </c>
      <c r="AF8" s="41"/>
      <c r="AG8" s="41">
        <f>AF8*$F$16</f>
        <v>0</v>
      </c>
      <c r="AH8" s="41"/>
      <c r="AI8" s="41">
        <f>AH8*$F$15</f>
        <v>0</v>
      </c>
      <c r="AJ8" s="47">
        <f>E8+M8+U8+AC8</f>
        <v>45251008</v>
      </c>
      <c r="AK8" s="15">
        <f>G8+O8+W8+AE8</f>
        <v>10972560</v>
      </c>
      <c r="AL8" s="15">
        <f>AJ8/2+AK8</f>
        <v>33598064</v>
      </c>
      <c r="AM8" s="17">
        <f>(AJ8/2+I8+K8+Q8+S8+Y8+AA8+AG8+AI8)</f>
        <v>22625504</v>
      </c>
      <c r="AN8" s="37"/>
    </row>
    <row r="9" spans="1:41" x14ac:dyDescent="0.2">
      <c r="A9" s="4" t="s">
        <v>12</v>
      </c>
      <c r="B9" s="1" t="s">
        <v>13</v>
      </c>
      <c r="C9" s="10" t="s">
        <v>14</v>
      </c>
      <c r="D9" s="51"/>
      <c r="E9" s="15">
        <f>D9*$F$16</f>
        <v>0</v>
      </c>
      <c r="F9" s="51"/>
      <c r="G9" s="17">
        <f>F9*$F$15</f>
        <v>0</v>
      </c>
      <c r="H9" s="64"/>
      <c r="I9" s="64">
        <f>H9*$F$16</f>
        <v>0</v>
      </c>
      <c r="J9" s="64"/>
      <c r="K9" s="64">
        <f>J9*$F$15</f>
        <v>0</v>
      </c>
      <c r="L9" s="92">
        <v>10</v>
      </c>
      <c r="M9" s="15">
        <f>L9*$F$16</f>
        <v>744260</v>
      </c>
      <c r="N9" s="92">
        <v>8</v>
      </c>
      <c r="O9" s="17">
        <f>N9*$F$15</f>
        <v>251520</v>
      </c>
      <c r="P9" s="64"/>
      <c r="Q9" s="64">
        <f>P9*$F$16</f>
        <v>0</v>
      </c>
      <c r="R9" s="64"/>
      <c r="S9" s="64">
        <f>R9*$F$15</f>
        <v>0</v>
      </c>
      <c r="T9" s="56"/>
      <c r="U9" s="15">
        <f>T9*$F$16</f>
        <v>0</v>
      </c>
      <c r="V9" s="56"/>
      <c r="W9" s="17">
        <f>V9*$F$15</f>
        <v>0</v>
      </c>
      <c r="X9" s="64"/>
      <c r="Y9" s="64">
        <f>X9*$F$16</f>
        <v>0</v>
      </c>
      <c r="Z9" s="64"/>
      <c r="AA9" s="64">
        <f>Z9*$F$15</f>
        <v>0</v>
      </c>
      <c r="AB9" s="57"/>
      <c r="AC9" s="15">
        <f>AB9*$F$16</f>
        <v>0</v>
      </c>
      <c r="AD9" s="57"/>
      <c r="AE9" s="64">
        <f>AD9*$F$15</f>
        <v>0</v>
      </c>
      <c r="AF9" s="41"/>
      <c r="AG9" s="41">
        <f>AF9*$F$16</f>
        <v>0</v>
      </c>
      <c r="AH9" s="41"/>
      <c r="AI9" s="41">
        <f>AH9*$F$15</f>
        <v>0</v>
      </c>
      <c r="AJ9" s="47">
        <f>E9+M9+U9+AC9</f>
        <v>744260</v>
      </c>
      <c r="AK9" s="15">
        <f>G9+O9+W9+AE9</f>
        <v>251520</v>
      </c>
      <c r="AL9" s="15">
        <f>AJ9/2+AK9</f>
        <v>623650</v>
      </c>
      <c r="AM9" s="17">
        <f>(AJ9/2+I9+K9+Q9+S9+Y9+AA9+AG9+AI9)</f>
        <v>372130</v>
      </c>
      <c r="AN9" s="37"/>
    </row>
    <row r="10" spans="1:41" x14ac:dyDescent="0.2">
      <c r="A10" s="4" t="s">
        <v>35</v>
      </c>
      <c r="B10" s="1" t="s">
        <v>36</v>
      </c>
      <c r="C10" s="10" t="s">
        <v>37</v>
      </c>
      <c r="D10" s="51"/>
      <c r="E10" s="15">
        <f>D10*$F$16</f>
        <v>0</v>
      </c>
      <c r="F10" s="51"/>
      <c r="G10" s="17">
        <f>F10*$F$15</f>
        <v>0</v>
      </c>
      <c r="H10" s="64"/>
      <c r="I10" s="64">
        <f>H10*$F$16</f>
        <v>0</v>
      </c>
      <c r="J10" s="64"/>
      <c r="K10" s="64">
        <f>J10*$F$15</f>
        <v>0</v>
      </c>
      <c r="L10" s="55"/>
      <c r="M10" s="15">
        <f>L10*$F$16</f>
        <v>0</v>
      </c>
      <c r="N10" s="55"/>
      <c r="O10" s="17">
        <f>N10*$F$15</f>
        <v>0</v>
      </c>
      <c r="P10" s="64">
        <v>11</v>
      </c>
      <c r="Q10" s="64">
        <f>P10*$F$16</f>
        <v>818686</v>
      </c>
      <c r="R10" s="64">
        <v>5</v>
      </c>
      <c r="S10" s="64">
        <f>R10*$F$15</f>
        <v>157200</v>
      </c>
      <c r="T10" s="56"/>
      <c r="U10" s="15">
        <f>T10*$F$16</f>
        <v>0</v>
      </c>
      <c r="V10" s="56"/>
      <c r="W10" s="17">
        <f>V10*$F$15</f>
        <v>0</v>
      </c>
      <c r="X10" s="64"/>
      <c r="Y10" s="64">
        <f>X10*$F$16</f>
        <v>0</v>
      </c>
      <c r="Z10" s="64"/>
      <c r="AA10" s="64">
        <f>Z10*$F$15</f>
        <v>0</v>
      </c>
      <c r="AB10" s="57"/>
      <c r="AC10" s="15">
        <f>AB10*$F$16</f>
        <v>0</v>
      </c>
      <c r="AD10" s="57"/>
      <c r="AE10" s="64">
        <f>AD10*$F$15</f>
        <v>0</v>
      </c>
      <c r="AF10" s="41"/>
      <c r="AG10" s="41">
        <f>AF10*$F$16</f>
        <v>0</v>
      </c>
      <c r="AH10" s="41"/>
      <c r="AI10" s="41">
        <f>AH10*$F$15</f>
        <v>0</v>
      </c>
      <c r="AJ10" s="47">
        <f>E10+M10+U10+AC10</f>
        <v>0</v>
      </c>
      <c r="AK10" s="15">
        <f>G10+O10+W10+AE10</f>
        <v>0</v>
      </c>
      <c r="AL10" s="15">
        <f>AJ10/2+AK10</f>
        <v>0</v>
      </c>
      <c r="AM10" s="17">
        <f>(AJ10/2+I10+K10+Q10+S10+Y10+AA10+AG10+AI10)</f>
        <v>975886</v>
      </c>
      <c r="AN10" s="37"/>
    </row>
    <row r="11" spans="1:41" ht="13.5" thickBot="1" x14ac:dyDescent="0.25">
      <c r="A11" s="7" t="s">
        <v>38</v>
      </c>
      <c r="B11" s="8" t="s">
        <v>39</v>
      </c>
      <c r="C11" s="18" t="s">
        <v>40</v>
      </c>
      <c r="D11" s="51"/>
      <c r="E11" s="15">
        <f>D11*$F$16</f>
        <v>0</v>
      </c>
      <c r="F11" s="51"/>
      <c r="G11" s="17">
        <f>F11*$F$15</f>
        <v>0</v>
      </c>
      <c r="H11" s="64"/>
      <c r="I11" s="64">
        <f>H11*$F$16</f>
        <v>0</v>
      </c>
      <c r="J11" s="64"/>
      <c r="K11" s="64">
        <f>J11*$F$15</f>
        <v>0</v>
      </c>
      <c r="L11" s="55"/>
      <c r="M11" s="15">
        <f>L11*$F$16</f>
        <v>0</v>
      </c>
      <c r="N11" s="55"/>
      <c r="O11" s="17">
        <f>N11*$F$15</f>
        <v>0</v>
      </c>
      <c r="P11" s="64">
        <v>1</v>
      </c>
      <c r="Q11" s="64">
        <f>P11*$F$16</f>
        <v>74426</v>
      </c>
      <c r="R11" s="64">
        <v>1</v>
      </c>
      <c r="S11" s="64">
        <f>R11*$F$15</f>
        <v>31440</v>
      </c>
      <c r="T11" s="56"/>
      <c r="U11" s="15">
        <f>T11*$F$16</f>
        <v>0</v>
      </c>
      <c r="V11" s="56"/>
      <c r="W11" s="17">
        <f>V11*$F$15</f>
        <v>0</v>
      </c>
      <c r="X11" s="64"/>
      <c r="Y11" s="64">
        <f>X11*$F$16</f>
        <v>0</v>
      </c>
      <c r="Z11" s="64"/>
      <c r="AA11" s="64">
        <f>Z11*$F$15</f>
        <v>0</v>
      </c>
      <c r="AB11" s="57"/>
      <c r="AC11" s="15">
        <f>AB11*$F$16</f>
        <v>0</v>
      </c>
      <c r="AD11" s="57"/>
      <c r="AE11" s="64">
        <f>AD11*$F$15</f>
        <v>0</v>
      </c>
      <c r="AF11" s="41"/>
      <c r="AG11" s="41">
        <f>AF11*$F$16</f>
        <v>0</v>
      </c>
      <c r="AH11" s="41"/>
      <c r="AI11" s="41">
        <f>AH11*$F$15</f>
        <v>0</v>
      </c>
      <c r="AJ11" s="47">
        <f>E11+M11+U11+AC11</f>
        <v>0</v>
      </c>
      <c r="AK11" s="15">
        <f>G11+O11+W11+AE11</f>
        <v>0</v>
      </c>
      <c r="AL11" s="15">
        <f>AJ11/2+AK11</f>
        <v>0</v>
      </c>
      <c r="AM11" s="127">
        <f>(AJ11/2+I11+K11+Q11+S11+Y11+AA11+AG11+AI11)</f>
        <v>105866</v>
      </c>
      <c r="AN11" s="37"/>
    </row>
    <row r="12" spans="1:41" ht="15.75" thickBot="1" x14ac:dyDescent="0.3">
      <c r="A12" s="238" t="s">
        <v>785</v>
      </c>
      <c r="B12" s="239"/>
      <c r="C12" s="240"/>
      <c r="D12" s="36">
        <f>SUM(D8:D11)</f>
        <v>0</v>
      </c>
      <c r="E12" s="36">
        <f t="shared" ref="E12:AL12" si="0">SUM(E8:E11)</f>
        <v>0</v>
      </c>
      <c r="F12" s="36">
        <f t="shared" si="0"/>
        <v>0</v>
      </c>
      <c r="G12" s="36">
        <f t="shared" si="0"/>
        <v>0</v>
      </c>
      <c r="H12" s="36">
        <f>SUM(H8:H11)</f>
        <v>0</v>
      </c>
      <c r="I12" s="36">
        <f t="shared" si="0"/>
        <v>0</v>
      </c>
      <c r="J12" s="36">
        <f t="shared" si="0"/>
        <v>0</v>
      </c>
      <c r="K12" s="36">
        <f t="shared" si="0"/>
        <v>0</v>
      </c>
      <c r="L12" s="36">
        <f t="shared" si="0"/>
        <v>605</v>
      </c>
      <c r="M12" s="36">
        <f t="shared" si="0"/>
        <v>45027730</v>
      </c>
      <c r="N12" s="36">
        <f t="shared" si="0"/>
        <v>347</v>
      </c>
      <c r="O12" s="36">
        <f t="shared" si="0"/>
        <v>10909680</v>
      </c>
      <c r="P12" s="36">
        <f>SUM(P8:P11)</f>
        <v>12</v>
      </c>
      <c r="Q12" s="36">
        <f>SUM(Q8:Q11)</f>
        <v>893112</v>
      </c>
      <c r="R12" s="36">
        <f>SUM(R8:R11)</f>
        <v>6</v>
      </c>
      <c r="S12" s="36">
        <f>SUM(S8:S11)</f>
        <v>188640</v>
      </c>
      <c r="T12" s="36">
        <f t="shared" si="0"/>
        <v>13</v>
      </c>
      <c r="U12" s="36">
        <f t="shared" si="0"/>
        <v>967538</v>
      </c>
      <c r="V12" s="36">
        <f t="shared" si="0"/>
        <v>10</v>
      </c>
      <c r="W12" s="36">
        <f t="shared" si="0"/>
        <v>314400</v>
      </c>
      <c r="X12" s="36">
        <f>SUM(X8:X11)</f>
        <v>0</v>
      </c>
      <c r="Y12" s="36">
        <f>SUM(Y8:Y11)</f>
        <v>0</v>
      </c>
      <c r="Z12" s="36">
        <f>SUM(Z8:Z11)</f>
        <v>0</v>
      </c>
      <c r="AA12" s="36">
        <f>SUM(AA8:AA11)</f>
        <v>0</v>
      </c>
      <c r="AB12" s="36">
        <f t="shared" si="0"/>
        <v>0</v>
      </c>
      <c r="AC12" s="36">
        <f t="shared" si="0"/>
        <v>0</v>
      </c>
      <c r="AD12" s="36">
        <f t="shared" si="0"/>
        <v>0</v>
      </c>
      <c r="AE12" s="36">
        <f t="shared" si="0"/>
        <v>0</v>
      </c>
      <c r="AF12" s="70">
        <f>SUM(AF8:AF11)</f>
        <v>0</v>
      </c>
      <c r="AG12" s="70">
        <f>SUM(AG8:AG11)</f>
        <v>0</v>
      </c>
      <c r="AH12" s="70">
        <f>SUM(AH8:AH11)</f>
        <v>0</v>
      </c>
      <c r="AI12" s="70">
        <f>SUM(AI8:AI11)</f>
        <v>0</v>
      </c>
      <c r="AJ12" s="36">
        <f t="shared" si="0"/>
        <v>45995268</v>
      </c>
      <c r="AK12" s="36">
        <f t="shared" si="0"/>
        <v>11224080</v>
      </c>
      <c r="AL12" s="44">
        <f t="shared" si="0"/>
        <v>34221714</v>
      </c>
      <c r="AM12" s="58">
        <f>(AJ12/2+I12+K12+Q12+S12+Y12+AA12+AG12+AI12)</f>
        <v>24079386</v>
      </c>
      <c r="AN12" s="37">
        <f>AJ12/2+I12+K12+Q12+S12+Y12+AA12+AG12+AI12</f>
        <v>24079386</v>
      </c>
      <c r="AO12" t="b">
        <f>AM12=AN12</f>
        <v>1</v>
      </c>
    </row>
    <row r="14" spans="1:41" x14ac:dyDescent="0.2">
      <c r="Q14" s="46">
        <f>Q12+S12</f>
        <v>1081752</v>
      </c>
      <c r="AL14" s="46">
        <f>SUM(AJ12/2+AK12)</f>
        <v>34221714</v>
      </c>
    </row>
    <row r="15" spans="1:41" x14ac:dyDescent="0.2">
      <c r="E15" s="38" t="s">
        <v>848</v>
      </c>
      <c r="F15" s="38">
        <v>31440</v>
      </c>
      <c r="AL15" s="38" t="b">
        <f>AL12=AL14</f>
        <v>1</v>
      </c>
    </row>
    <row r="16" spans="1:41" x14ac:dyDescent="0.2">
      <c r="E16" s="38" t="s">
        <v>849</v>
      </c>
      <c r="F16" s="38">
        <v>74426</v>
      </c>
    </row>
  </sheetData>
  <mergeCells count="23">
    <mergeCell ref="P6:S6"/>
    <mergeCell ref="T5:AA5"/>
    <mergeCell ref="T6:W6"/>
    <mergeCell ref="X6:AA6"/>
    <mergeCell ref="AB5:AI5"/>
    <mergeCell ref="AB6:AE6"/>
    <mergeCell ref="AF6:AI6"/>
    <mergeCell ref="AM5:AM7"/>
    <mergeCell ref="A12:C12"/>
    <mergeCell ref="A1:AM1"/>
    <mergeCell ref="A2:AM2"/>
    <mergeCell ref="A3:AM3"/>
    <mergeCell ref="AJ5:AJ7"/>
    <mergeCell ref="AK5:AK7"/>
    <mergeCell ref="AL5:AL7"/>
    <mergeCell ref="A5:A7"/>
    <mergeCell ref="B5:B7"/>
    <mergeCell ref="C5:C7"/>
    <mergeCell ref="D5:K5"/>
    <mergeCell ref="D6:G6"/>
    <mergeCell ref="H6:K6"/>
    <mergeCell ref="L5:S5"/>
    <mergeCell ref="L6:O6"/>
  </mergeCells>
  <printOptions horizontalCentered="1"/>
  <pageMargins left="0" right="0" top="1.9685039370078741" bottom="0.74803149606299213" header="0.31496062992125984" footer="0.31496062992125984"/>
  <pageSetup paperSize="20480" scale="45" orientation="landscape" verticalDpi="0" r:id="rId1"/>
  <headerFooter>
    <oddHeader>&amp;LDivisión de Municipalidades
Departamento de Finanzas Municipales
Unidad de Análisis Financiero</oddHeader>
    <oddFooter>&amp;L&amp;D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6"/>
  <sheetViews>
    <sheetView zoomScale="80" zoomScaleNormal="80" workbookViewId="0">
      <selection activeCell="M29" sqref="M29"/>
    </sheetView>
  </sheetViews>
  <sheetFormatPr baseColWidth="10" defaultRowHeight="12.75" x14ac:dyDescent="0.2"/>
  <cols>
    <col min="1" max="1" width="9.140625" customWidth="1"/>
    <col min="2" max="2" width="13.42578125" customWidth="1"/>
    <col min="3" max="3" width="19" customWidth="1"/>
    <col min="4" max="4" width="14.42578125" style="38" customWidth="1"/>
    <col min="5" max="5" width="16.85546875" style="38" customWidth="1"/>
    <col min="6" max="6" width="15.140625" style="38" customWidth="1"/>
    <col min="7" max="11" width="17" style="38" customWidth="1"/>
    <col min="12" max="12" width="14.42578125" style="38" customWidth="1"/>
    <col min="13" max="13" width="16.28515625" style="38" customWidth="1"/>
    <col min="14" max="14" width="14.85546875" style="38" customWidth="1"/>
    <col min="15" max="19" width="14.7109375" style="38" customWidth="1"/>
    <col min="20" max="20" width="14.42578125" style="38" customWidth="1"/>
    <col min="21" max="21" width="15" style="38" customWidth="1"/>
    <col min="22" max="22" width="14.85546875" style="38" customWidth="1"/>
    <col min="23" max="27" width="14.7109375" style="38" customWidth="1"/>
    <col min="28" max="28" width="14.42578125" style="38" customWidth="1"/>
    <col min="29" max="29" width="15" style="38" customWidth="1"/>
    <col min="30" max="30" width="15.140625" style="38" customWidth="1"/>
    <col min="31" max="35" width="14.7109375" style="38" customWidth="1"/>
    <col min="36" max="36" width="18.140625" customWidth="1"/>
    <col min="37" max="37" width="18.42578125" customWidth="1"/>
    <col min="38" max="38" width="17.28515625" customWidth="1"/>
    <col min="39" max="39" width="18.85546875" customWidth="1"/>
    <col min="40" max="40" width="13.5703125" customWidth="1"/>
    <col min="41" max="41" width="14.42578125" bestFit="1" customWidth="1"/>
    <col min="43" max="43" width="13.5703125" bestFit="1" customWidth="1"/>
  </cols>
  <sheetData>
    <row r="1" spans="1:39" s="27" customFormat="1" ht="18" x14ac:dyDescent="0.25">
      <c r="A1" s="219" t="s">
        <v>854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219"/>
    </row>
    <row r="2" spans="1:39" s="27" customFormat="1" ht="18" x14ac:dyDescent="0.25">
      <c r="A2" s="219" t="s">
        <v>847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</row>
    <row r="3" spans="1:39" s="27" customFormat="1" ht="18" x14ac:dyDescent="0.25">
      <c r="A3" s="219" t="s">
        <v>834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</row>
    <row r="4" spans="1:39" ht="13.5" thickBot="1" x14ac:dyDescent="0.25"/>
    <row r="5" spans="1:39" ht="13.5" customHeight="1" thickBot="1" x14ac:dyDescent="0.25">
      <c r="A5" s="255" t="s">
        <v>780</v>
      </c>
      <c r="B5" s="258" t="s">
        <v>781</v>
      </c>
      <c r="C5" s="245" t="s">
        <v>782</v>
      </c>
      <c r="D5" s="223" t="s">
        <v>858</v>
      </c>
      <c r="E5" s="224"/>
      <c r="F5" s="224"/>
      <c r="G5" s="224"/>
      <c r="H5" s="224"/>
      <c r="I5" s="224"/>
      <c r="J5" s="224"/>
      <c r="K5" s="225"/>
      <c r="L5" s="224" t="s">
        <v>859</v>
      </c>
      <c r="M5" s="224"/>
      <c r="N5" s="224"/>
      <c r="O5" s="224"/>
      <c r="P5" s="224"/>
      <c r="Q5" s="224"/>
      <c r="R5" s="224"/>
      <c r="S5" s="225"/>
      <c r="T5" s="223" t="s">
        <v>860</v>
      </c>
      <c r="U5" s="224"/>
      <c r="V5" s="224"/>
      <c r="W5" s="224"/>
      <c r="X5" s="224"/>
      <c r="Y5" s="224"/>
      <c r="Z5" s="224"/>
      <c r="AA5" s="225"/>
      <c r="AB5" s="223" t="s">
        <v>861</v>
      </c>
      <c r="AC5" s="224"/>
      <c r="AD5" s="224"/>
      <c r="AE5" s="224"/>
      <c r="AF5" s="224"/>
      <c r="AG5" s="224"/>
      <c r="AH5" s="224"/>
      <c r="AI5" s="225"/>
      <c r="AJ5" s="226" t="s">
        <v>784</v>
      </c>
      <c r="AK5" s="229" t="s">
        <v>783</v>
      </c>
      <c r="AL5" s="229" t="s">
        <v>853</v>
      </c>
      <c r="AM5" s="216" t="s">
        <v>852</v>
      </c>
    </row>
    <row r="6" spans="1:39" ht="13.5" thickBot="1" x14ac:dyDescent="0.25">
      <c r="A6" s="256"/>
      <c r="B6" s="259"/>
      <c r="C6" s="246"/>
      <c r="D6" s="223" t="s">
        <v>850</v>
      </c>
      <c r="E6" s="224"/>
      <c r="F6" s="224"/>
      <c r="G6" s="225"/>
      <c r="H6" s="224" t="s">
        <v>851</v>
      </c>
      <c r="I6" s="224"/>
      <c r="J6" s="224"/>
      <c r="K6" s="225"/>
      <c r="L6" s="224" t="s">
        <v>850</v>
      </c>
      <c r="M6" s="224"/>
      <c r="N6" s="224"/>
      <c r="O6" s="225"/>
      <c r="P6" s="224" t="s">
        <v>851</v>
      </c>
      <c r="Q6" s="224"/>
      <c r="R6" s="224"/>
      <c r="S6" s="225"/>
      <c r="T6" s="224" t="s">
        <v>850</v>
      </c>
      <c r="U6" s="224"/>
      <c r="V6" s="224"/>
      <c r="W6" s="225"/>
      <c r="X6" s="224" t="s">
        <v>851</v>
      </c>
      <c r="Y6" s="224"/>
      <c r="Z6" s="224"/>
      <c r="AA6" s="225"/>
      <c r="AB6" s="224" t="s">
        <v>850</v>
      </c>
      <c r="AC6" s="224"/>
      <c r="AD6" s="224"/>
      <c r="AE6" s="225"/>
      <c r="AF6" s="224" t="s">
        <v>851</v>
      </c>
      <c r="AG6" s="224"/>
      <c r="AH6" s="224"/>
      <c r="AI6" s="225"/>
      <c r="AJ6" s="227"/>
      <c r="AK6" s="230"/>
      <c r="AL6" s="230"/>
      <c r="AM6" s="217"/>
    </row>
    <row r="7" spans="1:39" ht="43.5" customHeight="1" thickBot="1" x14ac:dyDescent="0.25">
      <c r="A7" s="257"/>
      <c r="B7" s="260"/>
      <c r="C7" s="247"/>
      <c r="D7" s="103" t="s">
        <v>803</v>
      </c>
      <c r="E7" s="104" t="s">
        <v>778</v>
      </c>
      <c r="F7" s="105" t="s">
        <v>802</v>
      </c>
      <c r="G7" s="106" t="s">
        <v>779</v>
      </c>
      <c r="H7" s="103" t="s">
        <v>803</v>
      </c>
      <c r="I7" s="104" t="s">
        <v>778</v>
      </c>
      <c r="J7" s="105" t="s">
        <v>802</v>
      </c>
      <c r="K7" s="106" t="s">
        <v>779</v>
      </c>
      <c r="L7" s="124" t="s">
        <v>803</v>
      </c>
      <c r="M7" s="104" t="s">
        <v>778</v>
      </c>
      <c r="N7" s="104" t="s">
        <v>777</v>
      </c>
      <c r="O7" s="107" t="s">
        <v>779</v>
      </c>
      <c r="P7" s="103" t="s">
        <v>803</v>
      </c>
      <c r="Q7" s="104" t="s">
        <v>778</v>
      </c>
      <c r="R7" s="104" t="s">
        <v>777</v>
      </c>
      <c r="S7" s="107" t="s">
        <v>779</v>
      </c>
      <c r="T7" s="108" t="s">
        <v>803</v>
      </c>
      <c r="U7" s="109" t="s">
        <v>778</v>
      </c>
      <c r="V7" s="109" t="s">
        <v>777</v>
      </c>
      <c r="W7" s="110" t="s">
        <v>779</v>
      </c>
      <c r="X7" s="108" t="s">
        <v>803</v>
      </c>
      <c r="Y7" s="109" t="s">
        <v>778</v>
      </c>
      <c r="Z7" s="109" t="s">
        <v>777</v>
      </c>
      <c r="AA7" s="110" t="s">
        <v>779</v>
      </c>
      <c r="AB7" s="108" t="s">
        <v>803</v>
      </c>
      <c r="AC7" s="109" t="s">
        <v>778</v>
      </c>
      <c r="AD7" s="109" t="s">
        <v>777</v>
      </c>
      <c r="AE7" s="110" t="s">
        <v>779</v>
      </c>
      <c r="AF7" s="103" t="s">
        <v>803</v>
      </c>
      <c r="AG7" s="104" t="s">
        <v>778</v>
      </c>
      <c r="AH7" s="104" t="s">
        <v>777</v>
      </c>
      <c r="AI7" s="107" t="s">
        <v>779</v>
      </c>
      <c r="AJ7" s="228"/>
      <c r="AK7" s="231"/>
      <c r="AL7" s="231"/>
      <c r="AM7" s="218"/>
    </row>
    <row r="8" spans="1:39" x14ac:dyDescent="0.2">
      <c r="A8" s="11" t="s">
        <v>327</v>
      </c>
      <c r="B8" s="60" t="s">
        <v>812</v>
      </c>
      <c r="C8" s="12" t="s">
        <v>329</v>
      </c>
      <c r="D8" s="92">
        <v>553</v>
      </c>
      <c r="E8" s="15">
        <f>D8*$F$33</f>
        <v>41157578</v>
      </c>
      <c r="F8" s="92">
        <v>255</v>
      </c>
      <c r="G8" s="17">
        <f>F8*$F$32</f>
        <v>8017200</v>
      </c>
      <c r="H8" s="64">
        <v>90</v>
      </c>
      <c r="I8" s="64">
        <f>H8*$F$33</f>
        <v>6698340</v>
      </c>
      <c r="J8" s="64">
        <v>61</v>
      </c>
      <c r="K8" s="64">
        <f>J8*$F$32</f>
        <v>1917840</v>
      </c>
      <c r="L8" s="92">
        <v>320</v>
      </c>
      <c r="M8" s="15">
        <f>L8*$F$33</f>
        <v>23816320</v>
      </c>
      <c r="N8" s="92">
        <v>210</v>
      </c>
      <c r="O8" s="17">
        <f>N8*$F$32</f>
        <v>6602400</v>
      </c>
      <c r="P8" s="64"/>
      <c r="Q8" s="64">
        <f>P8*$F$33</f>
        <v>0</v>
      </c>
      <c r="R8" s="64"/>
      <c r="S8" s="64">
        <f>R8*$F$32</f>
        <v>0</v>
      </c>
      <c r="T8" s="92">
        <v>17</v>
      </c>
      <c r="U8" s="15">
        <f>T8*$F$33</f>
        <v>1265242</v>
      </c>
      <c r="V8" s="92">
        <v>12</v>
      </c>
      <c r="W8" s="17">
        <f>V8*$F$32</f>
        <v>377280</v>
      </c>
      <c r="X8" s="64"/>
      <c r="Y8" s="64">
        <f>X8*$F$33</f>
        <v>0</v>
      </c>
      <c r="Z8" s="64"/>
      <c r="AA8" s="64">
        <f>Z8*$F$32</f>
        <v>0</v>
      </c>
      <c r="AB8" s="62">
        <v>173</v>
      </c>
      <c r="AC8" s="15">
        <f>AB8*$F$33</f>
        <v>12875698</v>
      </c>
      <c r="AD8" s="62">
        <v>128</v>
      </c>
      <c r="AE8" s="64">
        <f>AD8*$F$32</f>
        <v>4024320</v>
      </c>
      <c r="AF8" s="41">
        <v>10</v>
      </c>
      <c r="AG8" s="41">
        <f>AF8*$F$33</f>
        <v>744260</v>
      </c>
      <c r="AH8" s="41">
        <v>4</v>
      </c>
      <c r="AI8" s="41">
        <f>AH8*$F$32</f>
        <v>125760</v>
      </c>
      <c r="AJ8" s="78">
        <f>(E8+M8+U8+AC8)</f>
        <v>79114838</v>
      </c>
      <c r="AK8" s="14">
        <f>(G8+O8+W8+AE8)</f>
        <v>19021200</v>
      </c>
      <c r="AL8" s="14">
        <f>AJ8/2+AK8</f>
        <v>58578619</v>
      </c>
      <c r="AM8" s="32">
        <f>(AJ8/2+I8+K8+Q8+S8+Y8+AA8+AG8+AI8)</f>
        <v>49043619</v>
      </c>
    </row>
    <row r="9" spans="1:39" x14ac:dyDescent="0.2">
      <c r="A9" s="4" t="s">
        <v>330</v>
      </c>
      <c r="B9" s="61" t="s">
        <v>813</v>
      </c>
      <c r="C9" s="5" t="s">
        <v>332</v>
      </c>
      <c r="D9" s="92">
        <v>137</v>
      </c>
      <c r="E9" s="15">
        <f>D9*$F$33</f>
        <v>10196362</v>
      </c>
      <c r="F9" s="92">
        <v>81</v>
      </c>
      <c r="G9" s="17">
        <f t="shared" ref="G9:G27" si="0">F9*$F$32</f>
        <v>2546640</v>
      </c>
      <c r="H9" s="64"/>
      <c r="I9" s="64">
        <f t="shared" ref="I9:I28" si="1">H9*$F$33</f>
        <v>0</v>
      </c>
      <c r="J9" s="64"/>
      <c r="K9" s="64">
        <f t="shared" ref="K9:K28" si="2">J9*$F$32</f>
        <v>0</v>
      </c>
      <c r="L9" s="92">
        <v>74</v>
      </c>
      <c r="M9" s="15">
        <f t="shared" ref="M9:M28" si="3">L9*$F$33</f>
        <v>5507524</v>
      </c>
      <c r="N9" s="92">
        <v>42</v>
      </c>
      <c r="O9" s="17">
        <f t="shared" ref="O9:O28" si="4">N9*$F$32</f>
        <v>1320480</v>
      </c>
      <c r="P9" s="64">
        <v>2</v>
      </c>
      <c r="Q9" s="64">
        <f t="shared" ref="Q9:Q28" si="5">P9*$F$33</f>
        <v>148852</v>
      </c>
      <c r="R9" s="64">
        <v>2</v>
      </c>
      <c r="S9" s="64">
        <f t="shared" ref="S9:S28" si="6">R9*$F$32</f>
        <v>62880</v>
      </c>
      <c r="T9" s="92"/>
      <c r="U9" s="15">
        <f t="shared" ref="U9:U28" si="7">T9*$F$33</f>
        <v>0</v>
      </c>
      <c r="V9" s="92"/>
      <c r="W9" s="17">
        <f t="shared" ref="W9:W28" si="8">V9*$F$32</f>
        <v>0</v>
      </c>
      <c r="X9" s="64"/>
      <c r="Y9" s="64">
        <f t="shared" ref="Y9:Y28" si="9">X9*$F$33</f>
        <v>0</v>
      </c>
      <c r="Z9" s="64"/>
      <c r="AA9" s="64">
        <f t="shared" ref="AA9:AA28" si="10">Z9*$F$32</f>
        <v>0</v>
      </c>
      <c r="AB9" s="62">
        <v>8</v>
      </c>
      <c r="AC9" s="15">
        <f t="shared" ref="AC9:AC28" si="11">AB9*$F$33</f>
        <v>595408</v>
      </c>
      <c r="AD9" s="62">
        <v>7</v>
      </c>
      <c r="AE9" s="64">
        <f t="shared" ref="AE9:AE28" si="12">AD9*$F$32</f>
        <v>220080</v>
      </c>
      <c r="AF9" s="41"/>
      <c r="AG9" s="41">
        <f t="shared" ref="AG9:AG28" si="13">AF9*$F$33</f>
        <v>0</v>
      </c>
      <c r="AH9" s="41"/>
      <c r="AI9" s="41">
        <f t="shared" ref="AI9:AI28" si="14">AH9*$F$32</f>
        <v>0</v>
      </c>
      <c r="AJ9" s="71">
        <f t="shared" ref="AJ9:AJ28" si="15">(E9+M9+U9+AC9)</f>
        <v>16299294</v>
      </c>
      <c r="AK9" s="3">
        <f t="shared" ref="AK9:AK28" si="16">(G9+O9+W9+AE9)</f>
        <v>4087200</v>
      </c>
      <c r="AL9" s="14">
        <f t="shared" ref="AL9:AL28" si="17">AJ9/2+AK9</f>
        <v>12236847</v>
      </c>
      <c r="AM9" s="32">
        <f t="shared" ref="AM9:AM28" si="18">(AJ9/2+I9+K9+Q9+S9+Y9+AA9+AG9+AI9)</f>
        <v>8361379</v>
      </c>
    </row>
    <row r="10" spans="1:39" x14ac:dyDescent="0.2">
      <c r="A10" s="4" t="s">
        <v>333</v>
      </c>
      <c r="B10" s="61" t="s">
        <v>814</v>
      </c>
      <c r="C10" s="5" t="s">
        <v>335</v>
      </c>
      <c r="D10" s="92">
        <v>280</v>
      </c>
      <c r="E10" s="15">
        <f t="shared" ref="E10:E28" si="19">D10*$F$33</f>
        <v>20839280</v>
      </c>
      <c r="F10" s="92">
        <v>137</v>
      </c>
      <c r="G10" s="17">
        <f t="shared" si="0"/>
        <v>4307280</v>
      </c>
      <c r="H10" s="64">
        <v>20</v>
      </c>
      <c r="I10" s="64">
        <f t="shared" si="1"/>
        <v>1488520</v>
      </c>
      <c r="J10" s="64">
        <v>14</v>
      </c>
      <c r="K10" s="64">
        <f t="shared" si="2"/>
        <v>440160</v>
      </c>
      <c r="L10" s="92">
        <v>104</v>
      </c>
      <c r="M10" s="15">
        <f t="shared" si="3"/>
        <v>7740304</v>
      </c>
      <c r="N10" s="92">
        <v>58</v>
      </c>
      <c r="O10" s="17">
        <f t="shared" si="4"/>
        <v>1823520</v>
      </c>
      <c r="P10" s="64"/>
      <c r="Q10" s="64">
        <f t="shared" si="5"/>
        <v>0</v>
      </c>
      <c r="R10" s="64"/>
      <c r="S10" s="64">
        <f t="shared" si="6"/>
        <v>0</v>
      </c>
      <c r="T10" s="92"/>
      <c r="U10" s="15">
        <f t="shared" si="7"/>
        <v>0</v>
      </c>
      <c r="V10" s="92"/>
      <c r="W10" s="17">
        <f t="shared" si="8"/>
        <v>0</v>
      </c>
      <c r="X10" s="64"/>
      <c r="Y10" s="64">
        <f t="shared" si="9"/>
        <v>0</v>
      </c>
      <c r="Z10" s="64"/>
      <c r="AA10" s="64">
        <f t="shared" si="10"/>
        <v>0</v>
      </c>
      <c r="AB10" s="62">
        <v>34</v>
      </c>
      <c r="AC10" s="15">
        <f t="shared" si="11"/>
        <v>2530484</v>
      </c>
      <c r="AD10" s="62">
        <v>25</v>
      </c>
      <c r="AE10" s="64">
        <f t="shared" si="12"/>
        <v>786000</v>
      </c>
      <c r="AF10" s="41">
        <v>2</v>
      </c>
      <c r="AG10" s="41">
        <f t="shared" si="13"/>
        <v>148852</v>
      </c>
      <c r="AH10" s="41">
        <v>1</v>
      </c>
      <c r="AI10" s="41">
        <f t="shared" si="14"/>
        <v>31440</v>
      </c>
      <c r="AJ10" s="71">
        <f t="shared" si="15"/>
        <v>31110068</v>
      </c>
      <c r="AK10" s="3">
        <f t="shared" si="16"/>
        <v>6916800</v>
      </c>
      <c r="AL10" s="14">
        <f t="shared" si="17"/>
        <v>22471834</v>
      </c>
      <c r="AM10" s="32">
        <f t="shared" si="18"/>
        <v>17664006</v>
      </c>
    </row>
    <row r="11" spans="1:39" x14ac:dyDescent="0.2">
      <c r="A11" s="4" t="s">
        <v>336</v>
      </c>
      <c r="B11" s="61" t="s">
        <v>815</v>
      </c>
      <c r="C11" s="5" t="s">
        <v>338</v>
      </c>
      <c r="D11" s="92">
        <v>201</v>
      </c>
      <c r="E11" s="15">
        <f t="shared" si="19"/>
        <v>14959626</v>
      </c>
      <c r="F11" s="92">
        <v>103</v>
      </c>
      <c r="G11" s="17">
        <f t="shared" si="0"/>
        <v>3238320</v>
      </c>
      <c r="H11" s="64"/>
      <c r="I11" s="64">
        <f t="shared" si="1"/>
        <v>0</v>
      </c>
      <c r="J11" s="64"/>
      <c r="K11" s="64">
        <f t="shared" si="2"/>
        <v>0</v>
      </c>
      <c r="L11" s="92">
        <v>4</v>
      </c>
      <c r="M11" s="15">
        <f t="shared" si="3"/>
        <v>297704</v>
      </c>
      <c r="N11" s="92">
        <v>2</v>
      </c>
      <c r="O11" s="17">
        <f t="shared" si="4"/>
        <v>62880</v>
      </c>
      <c r="P11" s="64"/>
      <c r="Q11" s="64">
        <f t="shared" si="5"/>
        <v>0</v>
      </c>
      <c r="R11" s="64"/>
      <c r="S11" s="64">
        <f t="shared" si="6"/>
        <v>0</v>
      </c>
      <c r="T11" s="92"/>
      <c r="U11" s="15">
        <f t="shared" si="7"/>
        <v>0</v>
      </c>
      <c r="V11" s="92"/>
      <c r="W11" s="17">
        <f t="shared" si="8"/>
        <v>0</v>
      </c>
      <c r="X11" s="64"/>
      <c r="Y11" s="64">
        <f t="shared" si="9"/>
        <v>0</v>
      </c>
      <c r="Z11" s="64"/>
      <c r="AA11" s="64">
        <f t="shared" si="10"/>
        <v>0</v>
      </c>
      <c r="AB11" s="62">
        <v>19</v>
      </c>
      <c r="AC11" s="15">
        <f t="shared" si="11"/>
        <v>1414094</v>
      </c>
      <c r="AD11" s="62">
        <v>16</v>
      </c>
      <c r="AE11" s="64">
        <f t="shared" si="12"/>
        <v>503040</v>
      </c>
      <c r="AF11" s="41"/>
      <c r="AG11" s="41">
        <f t="shared" si="13"/>
        <v>0</v>
      </c>
      <c r="AH11" s="41"/>
      <c r="AI11" s="41">
        <f t="shared" si="14"/>
        <v>0</v>
      </c>
      <c r="AJ11" s="71">
        <f t="shared" si="15"/>
        <v>16671424</v>
      </c>
      <c r="AK11" s="3">
        <f t="shared" si="16"/>
        <v>3804240</v>
      </c>
      <c r="AL11" s="14">
        <f t="shared" si="17"/>
        <v>12139952</v>
      </c>
      <c r="AM11" s="32">
        <f t="shared" si="18"/>
        <v>8335712</v>
      </c>
    </row>
    <row r="12" spans="1:39" x14ac:dyDescent="0.2">
      <c r="A12" s="4" t="s">
        <v>339</v>
      </c>
      <c r="B12" s="61" t="s">
        <v>816</v>
      </c>
      <c r="C12" s="5" t="s">
        <v>341</v>
      </c>
      <c r="D12" s="92">
        <v>75</v>
      </c>
      <c r="E12" s="15">
        <f t="shared" si="19"/>
        <v>5581950</v>
      </c>
      <c r="F12" s="92">
        <v>24</v>
      </c>
      <c r="G12" s="17">
        <f t="shared" si="0"/>
        <v>754560</v>
      </c>
      <c r="H12" s="64">
        <v>8</v>
      </c>
      <c r="I12" s="64">
        <f t="shared" si="1"/>
        <v>595408</v>
      </c>
      <c r="J12" s="64">
        <v>6</v>
      </c>
      <c r="K12" s="64">
        <f t="shared" si="2"/>
        <v>188640</v>
      </c>
      <c r="L12" s="92">
        <v>31</v>
      </c>
      <c r="M12" s="15">
        <f t="shared" si="3"/>
        <v>2307206</v>
      </c>
      <c r="N12" s="92">
        <v>9</v>
      </c>
      <c r="O12" s="17">
        <f t="shared" si="4"/>
        <v>282960</v>
      </c>
      <c r="P12" s="64">
        <v>1</v>
      </c>
      <c r="Q12" s="64">
        <f t="shared" si="5"/>
        <v>74426</v>
      </c>
      <c r="R12" s="64">
        <v>3</v>
      </c>
      <c r="S12" s="64">
        <f t="shared" si="6"/>
        <v>94320</v>
      </c>
      <c r="T12" s="92"/>
      <c r="U12" s="15">
        <f t="shared" si="7"/>
        <v>0</v>
      </c>
      <c r="V12" s="92"/>
      <c r="W12" s="17">
        <f t="shared" si="8"/>
        <v>0</v>
      </c>
      <c r="X12" s="64"/>
      <c r="Y12" s="64">
        <f t="shared" si="9"/>
        <v>0</v>
      </c>
      <c r="Z12" s="64"/>
      <c r="AA12" s="64">
        <f t="shared" si="10"/>
        <v>0</v>
      </c>
      <c r="AB12" s="62">
        <v>4</v>
      </c>
      <c r="AC12" s="15">
        <f t="shared" si="11"/>
        <v>297704</v>
      </c>
      <c r="AD12" s="62">
        <v>2</v>
      </c>
      <c r="AE12" s="64">
        <f t="shared" si="12"/>
        <v>62880</v>
      </c>
      <c r="AF12" s="41"/>
      <c r="AG12" s="41">
        <f t="shared" si="13"/>
        <v>0</v>
      </c>
      <c r="AH12" s="41"/>
      <c r="AI12" s="41">
        <f t="shared" si="14"/>
        <v>0</v>
      </c>
      <c r="AJ12" s="71">
        <f t="shared" si="15"/>
        <v>8186860</v>
      </c>
      <c r="AK12" s="3">
        <f t="shared" si="16"/>
        <v>1100400</v>
      </c>
      <c r="AL12" s="14">
        <f t="shared" si="17"/>
        <v>5193830</v>
      </c>
      <c r="AM12" s="32">
        <f t="shared" si="18"/>
        <v>5046224</v>
      </c>
    </row>
    <row r="13" spans="1:39" x14ac:dyDescent="0.2">
      <c r="A13" s="4" t="s">
        <v>342</v>
      </c>
      <c r="B13" s="61" t="s">
        <v>817</v>
      </c>
      <c r="C13" s="5" t="s">
        <v>344</v>
      </c>
      <c r="D13" s="92">
        <v>47</v>
      </c>
      <c r="E13" s="15">
        <f t="shared" si="19"/>
        <v>3498022</v>
      </c>
      <c r="F13" s="92">
        <v>18</v>
      </c>
      <c r="G13" s="17">
        <f t="shared" si="0"/>
        <v>565920</v>
      </c>
      <c r="H13" s="64">
        <v>15</v>
      </c>
      <c r="I13" s="64">
        <f t="shared" si="1"/>
        <v>1116390</v>
      </c>
      <c r="J13" s="64">
        <v>7</v>
      </c>
      <c r="K13" s="64">
        <f t="shared" si="2"/>
        <v>220080</v>
      </c>
      <c r="L13" s="92">
        <v>33</v>
      </c>
      <c r="M13" s="15">
        <f t="shared" si="3"/>
        <v>2456058</v>
      </c>
      <c r="N13" s="92">
        <v>26</v>
      </c>
      <c r="O13" s="17">
        <f t="shared" si="4"/>
        <v>817440</v>
      </c>
      <c r="P13" s="64"/>
      <c r="Q13" s="64">
        <f t="shared" si="5"/>
        <v>0</v>
      </c>
      <c r="R13" s="64"/>
      <c r="S13" s="64">
        <f t="shared" si="6"/>
        <v>0</v>
      </c>
      <c r="T13" s="92"/>
      <c r="U13" s="15">
        <f t="shared" si="7"/>
        <v>0</v>
      </c>
      <c r="V13" s="92"/>
      <c r="W13" s="17">
        <f t="shared" si="8"/>
        <v>0</v>
      </c>
      <c r="X13" s="64"/>
      <c r="Y13" s="64">
        <f t="shared" si="9"/>
        <v>0</v>
      </c>
      <c r="Z13" s="64"/>
      <c r="AA13" s="64">
        <f t="shared" si="10"/>
        <v>0</v>
      </c>
      <c r="AB13" s="62">
        <v>5</v>
      </c>
      <c r="AC13" s="15">
        <f t="shared" si="11"/>
        <v>372130</v>
      </c>
      <c r="AD13" s="62">
        <v>2</v>
      </c>
      <c r="AE13" s="64">
        <f t="shared" si="12"/>
        <v>62880</v>
      </c>
      <c r="AF13" s="41">
        <v>2</v>
      </c>
      <c r="AG13" s="41">
        <f t="shared" si="13"/>
        <v>148852</v>
      </c>
      <c r="AH13" s="41">
        <v>2</v>
      </c>
      <c r="AI13" s="41">
        <f t="shared" si="14"/>
        <v>62880</v>
      </c>
      <c r="AJ13" s="71">
        <f t="shared" si="15"/>
        <v>6326210</v>
      </c>
      <c r="AK13" s="3">
        <f t="shared" si="16"/>
        <v>1446240</v>
      </c>
      <c r="AL13" s="14">
        <f t="shared" si="17"/>
        <v>4609345</v>
      </c>
      <c r="AM13" s="32">
        <f t="shared" si="18"/>
        <v>4711307</v>
      </c>
    </row>
    <row r="14" spans="1:39" x14ac:dyDescent="0.2">
      <c r="A14" s="4" t="s">
        <v>345</v>
      </c>
      <c r="B14" s="61" t="s">
        <v>818</v>
      </c>
      <c r="C14" s="5" t="s">
        <v>347</v>
      </c>
      <c r="D14" s="92">
        <v>97</v>
      </c>
      <c r="E14" s="15">
        <f t="shared" si="19"/>
        <v>7219322</v>
      </c>
      <c r="F14" s="92">
        <v>64</v>
      </c>
      <c r="G14" s="17">
        <f t="shared" si="0"/>
        <v>2012160</v>
      </c>
      <c r="H14" s="64">
        <v>1</v>
      </c>
      <c r="I14" s="64">
        <f t="shared" si="1"/>
        <v>74426</v>
      </c>
      <c r="J14" s="64">
        <v>1</v>
      </c>
      <c r="K14" s="64">
        <f t="shared" si="2"/>
        <v>31440</v>
      </c>
      <c r="L14" s="92">
        <v>36</v>
      </c>
      <c r="M14" s="15">
        <f t="shared" si="3"/>
        <v>2679336</v>
      </c>
      <c r="N14" s="92">
        <v>29</v>
      </c>
      <c r="O14" s="17">
        <f t="shared" si="4"/>
        <v>911760</v>
      </c>
      <c r="P14" s="64"/>
      <c r="Q14" s="64">
        <f t="shared" si="5"/>
        <v>0</v>
      </c>
      <c r="R14" s="64"/>
      <c r="S14" s="64">
        <f t="shared" si="6"/>
        <v>0</v>
      </c>
      <c r="T14" s="92"/>
      <c r="U14" s="15">
        <f t="shared" si="7"/>
        <v>0</v>
      </c>
      <c r="V14" s="92"/>
      <c r="W14" s="17">
        <f t="shared" si="8"/>
        <v>0</v>
      </c>
      <c r="X14" s="64"/>
      <c r="Y14" s="64">
        <f t="shared" si="9"/>
        <v>0</v>
      </c>
      <c r="Z14" s="64"/>
      <c r="AA14" s="64">
        <f t="shared" si="10"/>
        <v>0</v>
      </c>
      <c r="AB14" s="62"/>
      <c r="AC14" s="15">
        <f t="shared" si="11"/>
        <v>0</v>
      </c>
      <c r="AD14" s="62"/>
      <c r="AE14" s="64">
        <f t="shared" si="12"/>
        <v>0</v>
      </c>
      <c r="AF14" s="41"/>
      <c r="AG14" s="41">
        <f t="shared" si="13"/>
        <v>0</v>
      </c>
      <c r="AH14" s="41"/>
      <c r="AI14" s="41">
        <f t="shared" si="14"/>
        <v>0</v>
      </c>
      <c r="AJ14" s="71">
        <f t="shared" si="15"/>
        <v>9898658</v>
      </c>
      <c r="AK14" s="3">
        <f t="shared" si="16"/>
        <v>2923920</v>
      </c>
      <c r="AL14" s="14">
        <f t="shared" si="17"/>
        <v>7873249</v>
      </c>
      <c r="AM14" s="32">
        <f t="shared" si="18"/>
        <v>5055195</v>
      </c>
    </row>
    <row r="15" spans="1:39" x14ac:dyDescent="0.2">
      <c r="A15" s="4" t="s">
        <v>348</v>
      </c>
      <c r="B15" s="61" t="s">
        <v>819</v>
      </c>
      <c r="C15" s="1" t="s">
        <v>808</v>
      </c>
      <c r="D15" s="92">
        <v>95</v>
      </c>
      <c r="E15" s="15">
        <f t="shared" si="19"/>
        <v>7070470</v>
      </c>
      <c r="F15" s="92">
        <v>37</v>
      </c>
      <c r="G15" s="17">
        <f t="shared" si="0"/>
        <v>1163280</v>
      </c>
      <c r="H15" s="64"/>
      <c r="I15" s="64">
        <f t="shared" si="1"/>
        <v>0</v>
      </c>
      <c r="J15" s="64"/>
      <c r="K15" s="64">
        <f t="shared" si="2"/>
        <v>0</v>
      </c>
      <c r="L15" s="92">
        <v>30</v>
      </c>
      <c r="M15" s="15">
        <f t="shared" si="3"/>
        <v>2232780</v>
      </c>
      <c r="N15" s="92">
        <v>14</v>
      </c>
      <c r="O15" s="17">
        <f t="shared" si="4"/>
        <v>440160</v>
      </c>
      <c r="P15" s="64"/>
      <c r="Q15" s="64">
        <f t="shared" si="5"/>
        <v>0</v>
      </c>
      <c r="R15" s="64"/>
      <c r="S15" s="64">
        <f t="shared" si="6"/>
        <v>0</v>
      </c>
      <c r="T15" s="92"/>
      <c r="U15" s="15">
        <f t="shared" si="7"/>
        <v>0</v>
      </c>
      <c r="V15" s="92"/>
      <c r="W15" s="17">
        <f t="shared" si="8"/>
        <v>0</v>
      </c>
      <c r="X15" s="64"/>
      <c r="Y15" s="64">
        <f t="shared" si="9"/>
        <v>0</v>
      </c>
      <c r="Z15" s="64"/>
      <c r="AA15" s="64">
        <f t="shared" si="10"/>
        <v>0</v>
      </c>
      <c r="AB15" s="62">
        <v>10</v>
      </c>
      <c r="AC15" s="15">
        <f t="shared" si="11"/>
        <v>744260</v>
      </c>
      <c r="AD15" s="62">
        <v>9</v>
      </c>
      <c r="AE15" s="64">
        <f t="shared" si="12"/>
        <v>282960</v>
      </c>
      <c r="AF15" s="41"/>
      <c r="AG15" s="41">
        <f t="shared" si="13"/>
        <v>0</v>
      </c>
      <c r="AH15" s="41"/>
      <c r="AI15" s="41">
        <f t="shared" si="14"/>
        <v>0</v>
      </c>
      <c r="AJ15" s="71">
        <f t="shared" si="15"/>
        <v>10047510</v>
      </c>
      <c r="AK15" s="3">
        <f t="shared" si="16"/>
        <v>1886400</v>
      </c>
      <c r="AL15" s="14">
        <f t="shared" si="17"/>
        <v>6910155</v>
      </c>
      <c r="AM15" s="32">
        <f t="shared" si="18"/>
        <v>5023755</v>
      </c>
    </row>
    <row r="16" spans="1:39" x14ac:dyDescent="0.2">
      <c r="A16" s="4" t="s">
        <v>349</v>
      </c>
      <c r="B16" s="61" t="s">
        <v>820</v>
      </c>
      <c r="C16" s="5" t="s">
        <v>350</v>
      </c>
      <c r="D16" s="92">
        <v>405</v>
      </c>
      <c r="E16" s="15">
        <f t="shared" si="19"/>
        <v>30142530</v>
      </c>
      <c r="F16" s="92">
        <v>235</v>
      </c>
      <c r="G16" s="17">
        <f t="shared" si="0"/>
        <v>7388400</v>
      </c>
      <c r="H16" s="64">
        <v>20</v>
      </c>
      <c r="I16" s="64">
        <f t="shared" si="1"/>
        <v>1488520</v>
      </c>
      <c r="J16" s="64">
        <v>10</v>
      </c>
      <c r="K16" s="64">
        <f t="shared" si="2"/>
        <v>314400</v>
      </c>
      <c r="L16" s="92">
        <v>190</v>
      </c>
      <c r="M16" s="15">
        <f t="shared" si="3"/>
        <v>14140940</v>
      </c>
      <c r="N16" s="92">
        <v>120</v>
      </c>
      <c r="O16" s="17">
        <f t="shared" si="4"/>
        <v>3772800</v>
      </c>
      <c r="P16" s="64"/>
      <c r="Q16" s="64">
        <f t="shared" si="5"/>
        <v>0</v>
      </c>
      <c r="R16" s="64"/>
      <c r="S16" s="64">
        <f t="shared" si="6"/>
        <v>0</v>
      </c>
      <c r="T16" s="92">
        <v>2</v>
      </c>
      <c r="U16" s="15">
        <f t="shared" si="7"/>
        <v>148852</v>
      </c>
      <c r="V16" s="92">
        <v>2</v>
      </c>
      <c r="W16" s="17">
        <f t="shared" si="8"/>
        <v>62880</v>
      </c>
      <c r="X16" s="64"/>
      <c r="Y16" s="64">
        <f t="shared" si="9"/>
        <v>0</v>
      </c>
      <c r="Z16" s="64"/>
      <c r="AA16" s="64">
        <f t="shared" si="10"/>
        <v>0</v>
      </c>
      <c r="AB16" s="62">
        <v>90</v>
      </c>
      <c r="AC16" s="15">
        <f t="shared" si="11"/>
        <v>6698340</v>
      </c>
      <c r="AD16" s="62">
        <v>64</v>
      </c>
      <c r="AE16" s="64">
        <f t="shared" si="12"/>
        <v>2012160</v>
      </c>
      <c r="AF16" s="41"/>
      <c r="AG16" s="41">
        <f t="shared" si="13"/>
        <v>0</v>
      </c>
      <c r="AH16" s="41"/>
      <c r="AI16" s="41">
        <f t="shared" si="14"/>
        <v>0</v>
      </c>
      <c r="AJ16" s="71">
        <f t="shared" si="15"/>
        <v>51130662</v>
      </c>
      <c r="AK16" s="3">
        <f t="shared" si="16"/>
        <v>13236240</v>
      </c>
      <c r="AL16" s="14">
        <f t="shared" si="17"/>
        <v>38801571</v>
      </c>
      <c r="AM16" s="32">
        <f t="shared" si="18"/>
        <v>27368251</v>
      </c>
    </row>
    <row r="17" spans="1:41" x14ac:dyDescent="0.2">
      <c r="A17" s="4" t="s">
        <v>351</v>
      </c>
      <c r="B17" s="61" t="s">
        <v>821</v>
      </c>
      <c r="C17" s="5" t="s">
        <v>353</v>
      </c>
      <c r="D17" s="92">
        <v>159</v>
      </c>
      <c r="E17" s="15">
        <f t="shared" si="19"/>
        <v>11833734</v>
      </c>
      <c r="F17" s="92">
        <v>72</v>
      </c>
      <c r="G17" s="17">
        <f t="shared" si="0"/>
        <v>2263680</v>
      </c>
      <c r="H17" s="64">
        <v>1</v>
      </c>
      <c r="I17" s="64">
        <f t="shared" si="1"/>
        <v>74426</v>
      </c>
      <c r="J17" s="64">
        <v>1</v>
      </c>
      <c r="K17" s="64">
        <f t="shared" si="2"/>
        <v>31440</v>
      </c>
      <c r="L17" s="92">
        <v>51</v>
      </c>
      <c r="M17" s="15">
        <f t="shared" si="3"/>
        <v>3795726</v>
      </c>
      <c r="N17" s="92">
        <v>34</v>
      </c>
      <c r="O17" s="17">
        <f t="shared" si="4"/>
        <v>1068960</v>
      </c>
      <c r="P17" s="64">
        <v>1</v>
      </c>
      <c r="Q17" s="64">
        <f t="shared" si="5"/>
        <v>74426</v>
      </c>
      <c r="R17" s="64">
        <v>0</v>
      </c>
      <c r="S17" s="64">
        <f t="shared" si="6"/>
        <v>0</v>
      </c>
      <c r="T17" s="92"/>
      <c r="U17" s="15">
        <f t="shared" si="7"/>
        <v>0</v>
      </c>
      <c r="V17" s="92"/>
      <c r="W17" s="17">
        <f t="shared" si="8"/>
        <v>0</v>
      </c>
      <c r="X17" s="64"/>
      <c r="Y17" s="64">
        <f t="shared" si="9"/>
        <v>0</v>
      </c>
      <c r="Z17" s="64"/>
      <c r="AA17" s="64">
        <f t="shared" si="10"/>
        <v>0</v>
      </c>
      <c r="AB17" s="62">
        <v>30</v>
      </c>
      <c r="AC17" s="15">
        <f t="shared" si="11"/>
        <v>2232780</v>
      </c>
      <c r="AD17" s="62">
        <v>30</v>
      </c>
      <c r="AE17" s="64">
        <f t="shared" si="12"/>
        <v>943200</v>
      </c>
      <c r="AF17" s="41">
        <v>2</v>
      </c>
      <c r="AG17" s="41">
        <f t="shared" si="13"/>
        <v>148852</v>
      </c>
      <c r="AH17" s="41">
        <v>2</v>
      </c>
      <c r="AI17" s="41">
        <f t="shared" si="14"/>
        <v>62880</v>
      </c>
      <c r="AJ17" s="71">
        <f t="shared" si="15"/>
        <v>17862240</v>
      </c>
      <c r="AK17" s="3">
        <f t="shared" si="16"/>
        <v>4275840</v>
      </c>
      <c r="AL17" s="14">
        <f t="shared" si="17"/>
        <v>13206960</v>
      </c>
      <c r="AM17" s="32">
        <f t="shared" si="18"/>
        <v>9323144</v>
      </c>
    </row>
    <row r="18" spans="1:41" x14ac:dyDescent="0.2">
      <c r="A18" s="4" t="s">
        <v>354</v>
      </c>
      <c r="B18" s="61" t="s">
        <v>822</v>
      </c>
      <c r="C18" s="5" t="s">
        <v>355</v>
      </c>
      <c r="D18" s="92">
        <v>95</v>
      </c>
      <c r="E18" s="15">
        <f t="shared" si="19"/>
        <v>7070470</v>
      </c>
      <c r="F18" s="92">
        <v>53</v>
      </c>
      <c r="G18" s="17">
        <f t="shared" si="0"/>
        <v>1666320</v>
      </c>
      <c r="H18" s="64">
        <v>8</v>
      </c>
      <c r="I18" s="64">
        <f t="shared" si="1"/>
        <v>595408</v>
      </c>
      <c r="J18" s="64">
        <v>4</v>
      </c>
      <c r="K18" s="64">
        <f t="shared" si="2"/>
        <v>125760</v>
      </c>
      <c r="L18" s="92">
        <v>37</v>
      </c>
      <c r="M18" s="15">
        <f t="shared" si="3"/>
        <v>2753762</v>
      </c>
      <c r="N18" s="92">
        <v>32</v>
      </c>
      <c r="O18" s="17">
        <f t="shared" si="4"/>
        <v>1006080</v>
      </c>
      <c r="P18" s="64">
        <v>6</v>
      </c>
      <c r="Q18" s="64">
        <f t="shared" si="5"/>
        <v>446556</v>
      </c>
      <c r="R18" s="64">
        <v>4</v>
      </c>
      <c r="S18" s="64">
        <f t="shared" si="6"/>
        <v>125760</v>
      </c>
      <c r="T18" s="92"/>
      <c r="U18" s="15">
        <f t="shared" si="7"/>
        <v>0</v>
      </c>
      <c r="V18" s="92"/>
      <c r="W18" s="17">
        <f t="shared" si="8"/>
        <v>0</v>
      </c>
      <c r="X18" s="64"/>
      <c r="Y18" s="64">
        <f t="shared" si="9"/>
        <v>0</v>
      </c>
      <c r="Z18" s="64"/>
      <c r="AA18" s="64">
        <f t="shared" si="10"/>
        <v>0</v>
      </c>
      <c r="AB18" s="62">
        <v>4</v>
      </c>
      <c r="AC18" s="15">
        <f t="shared" si="11"/>
        <v>297704</v>
      </c>
      <c r="AD18" s="62">
        <v>4</v>
      </c>
      <c r="AE18" s="64">
        <f t="shared" si="12"/>
        <v>125760</v>
      </c>
      <c r="AF18" s="41"/>
      <c r="AG18" s="41">
        <f t="shared" si="13"/>
        <v>0</v>
      </c>
      <c r="AH18" s="41"/>
      <c r="AI18" s="41">
        <f t="shared" si="14"/>
        <v>0</v>
      </c>
      <c r="AJ18" s="71">
        <f t="shared" si="15"/>
        <v>10121936</v>
      </c>
      <c r="AK18" s="3">
        <f t="shared" si="16"/>
        <v>2798160</v>
      </c>
      <c r="AL18" s="14">
        <f t="shared" si="17"/>
        <v>7859128</v>
      </c>
      <c r="AM18" s="32">
        <f t="shared" si="18"/>
        <v>6354452</v>
      </c>
    </row>
    <row r="19" spans="1:41" x14ac:dyDescent="0.2">
      <c r="A19" s="4" t="s">
        <v>356</v>
      </c>
      <c r="B19" s="61" t="s">
        <v>823</v>
      </c>
      <c r="C19" s="5" t="s">
        <v>357</v>
      </c>
      <c r="D19" s="92">
        <v>195</v>
      </c>
      <c r="E19" s="15">
        <f t="shared" si="19"/>
        <v>14513070</v>
      </c>
      <c r="F19" s="92">
        <v>110</v>
      </c>
      <c r="G19" s="17">
        <f t="shared" si="0"/>
        <v>3458400</v>
      </c>
      <c r="H19" s="64">
        <v>20</v>
      </c>
      <c r="I19" s="64">
        <f t="shared" si="1"/>
        <v>1488520</v>
      </c>
      <c r="J19" s="64">
        <v>15</v>
      </c>
      <c r="K19" s="64">
        <f t="shared" si="2"/>
        <v>471600</v>
      </c>
      <c r="L19" s="92">
        <v>49</v>
      </c>
      <c r="M19" s="15">
        <f t="shared" si="3"/>
        <v>3646874</v>
      </c>
      <c r="N19" s="92">
        <v>39</v>
      </c>
      <c r="O19" s="17">
        <f t="shared" si="4"/>
        <v>1226160</v>
      </c>
      <c r="P19" s="64">
        <v>0</v>
      </c>
      <c r="Q19" s="64">
        <f t="shared" si="5"/>
        <v>0</v>
      </c>
      <c r="R19" s="64">
        <v>2</v>
      </c>
      <c r="S19" s="64">
        <f t="shared" si="6"/>
        <v>62880</v>
      </c>
      <c r="T19" s="92"/>
      <c r="U19" s="15">
        <f t="shared" si="7"/>
        <v>0</v>
      </c>
      <c r="V19" s="92"/>
      <c r="W19" s="17">
        <f t="shared" si="8"/>
        <v>0</v>
      </c>
      <c r="X19" s="64"/>
      <c r="Y19" s="64">
        <f t="shared" si="9"/>
        <v>0</v>
      </c>
      <c r="Z19" s="64"/>
      <c r="AA19" s="64">
        <f t="shared" si="10"/>
        <v>0</v>
      </c>
      <c r="AB19" s="62">
        <v>23</v>
      </c>
      <c r="AC19" s="15">
        <f t="shared" si="11"/>
        <v>1711798</v>
      </c>
      <c r="AD19" s="62">
        <v>23</v>
      </c>
      <c r="AE19" s="64">
        <f t="shared" si="12"/>
        <v>723120</v>
      </c>
      <c r="AF19" s="41"/>
      <c r="AG19" s="41">
        <f t="shared" si="13"/>
        <v>0</v>
      </c>
      <c r="AH19" s="41"/>
      <c r="AI19" s="41">
        <f t="shared" si="14"/>
        <v>0</v>
      </c>
      <c r="AJ19" s="71">
        <f t="shared" si="15"/>
        <v>19871742</v>
      </c>
      <c r="AK19" s="3">
        <f t="shared" si="16"/>
        <v>5407680</v>
      </c>
      <c r="AL19" s="14">
        <f t="shared" si="17"/>
        <v>15343551</v>
      </c>
      <c r="AM19" s="32">
        <f t="shared" si="18"/>
        <v>11958871</v>
      </c>
    </row>
    <row r="20" spans="1:41" x14ac:dyDescent="0.2">
      <c r="A20" s="4" t="s">
        <v>358</v>
      </c>
      <c r="B20" s="61" t="s">
        <v>824</v>
      </c>
      <c r="C20" s="5" t="s">
        <v>360</v>
      </c>
      <c r="D20" s="92">
        <v>200</v>
      </c>
      <c r="E20" s="15">
        <f t="shared" si="19"/>
        <v>14885200</v>
      </c>
      <c r="F20" s="92">
        <v>100</v>
      </c>
      <c r="G20" s="17">
        <f t="shared" si="0"/>
        <v>3144000</v>
      </c>
      <c r="H20" s="64"/>
      <c r="I20" s="64">
        <f t="shared" si="1"/>
        <v>0</v>
      </c>
      <c r="J20" s="64"/>
      <c r="K20" s="64">
        <f t="shared" si="2"/>
        <v>0</v>
      </c>
      <c r="L20" s="92">
        <v>36</v>
      </c>
      <c r="M20" s="15">
        <f t="shared" si="3"/>
        <v>2679336</v>
      </c>
      <c r="N20" s="92">
        <v>21</v>
      </c>
      <c r="O20" s="17">
        <f t="shared" si="4"/>
        <v>660240</v>
      </c>
      <c r="P20" s="64"/>
      <c r="Q20" s="64">
        <f t="shared" si="5"/>
        <v>0</v>
      </c>
      <c r="R20" s="64"/>
      <c r="S20" s="64">
        <f t="shared" si="6"/>
        <v>0</v>
      </c>
      <c r="T20" s="92"/>
      <c r="U20" s="15">
        <f t="shared" si="7"/>
        <v>0</v>
      </c>
      <c r="V20" s="92"/>
      <c r="W20" s="17">
        <f t="shared" si="8"/>
        <v>0</v>
      </c>
      <c r="X20" s="64"/>
      <c r="Y20" s="64">
        <f t="shared" si="9"/>
        <v>0</v>
      </c>
      <c r="Z20" s="64"/>
      <c r="AA20" s="64">
        <f t="shared" si="10"/>
        <v>0</v>
      </c>
      <c r="AB20" s="62">
        <v>37</v>
      </c>
      <c r="AC20" s="15">
        <f t="shared" si="11"/>
        <v>2753762</v>
      </c>
      <c r="AD20" s="62">
        <v>30</v>
      </c>
      <c r="AE20" s="64">
        <f t="shared" si="12"/>
        <v>943200</v>
      </c>
      <c r="AF20" s="41">
        <v>1</v>
      </c>
      <c r="AG20" s="41">
        <f t="shared" si="13"/>
        <v>74426</v>
      </c>
      <c r="AH20" s="41">
        <v>1</v>
      </c>
      <c r="AI20" s="41">
        <f t="shared" si="14"/>
        <v>31440</v>
      </c>
      <c r="AJ20" s="71">
        <f t="shared" si="15"/>
        <v>20318298</v>
      </c>
      <c r="AK20" s="3">
        <f t="shared" si="16"/>
        <v>4747440</v>
      </c>
      <c r="AL20" s="14">
        <f t="shared" si="17"/>
        <v>14906589</v>
      </c>
      <c r="AM20" s="32">
        <f t="shared" si="18"/>
        <v>10265015</v>
      </c>
    </row>
    <row r="21" spans="1:41" x14ac:dyDescent="0.2">
      <c r="A21" s="4" t="s">
        <v>361</v>
      </c>
      <c r="B21" s="61" t="s">
        <v>825</v>
      </c>
      <c r="C21" s="5" t="s">
        <v>362</v>
      </c>
      <c r="D21" s="92">
        <v>224</v>
      </c>
      <c r="E21" s="15">
        <f t="shared" si="19"/>
        <v>16671424</v>
      </c>
      <c r="F21" s="92">
        <v>131</v>
      </c>
      <c r="G21" s="17">
        <f t="shared" si="0"/>
        <v>4118640</v>
      </c>
      <c r="H21" s="64"/>
      <c r="I21" s="64">
        <f t="shared" si="1"/>
        <v>0</v>
      </c>
      <c r="J21" s="64"/>
      <c r="K21" s="64">
        <f t="shared" si="2"/>
        <v>0</v>
      </c>
      <c r="L21" s="92">
        <v>93</v>
      </c>
      <c r="M21" s="15">
        <f t="shared" si="3"/>
        <v>6921618</v>
      </c>
      <c r="N21" s="92">
        <v>83</v>
      </c>
      <c r="O21" s="17">
        <f t="shared" si="4"/>
        <v>2609520</v>
      </c>
      <c r="P21" s="64">
        <v>9</v>
      </c>
      <c r="Q21" s="64">
        <f t="shared" si="5"/>
        <v>669834</v>
      </c>
      <c r="R21" s="64">
        <v>9</v>
      </c>
      <c r="S21" s="64">
        <f t="shared" si="6"/>
        <v>282960</v>
      </c>
      <c r="T21" s="92"/>
      <c r="U21" s="15">
        <f t="shared" si="7"/>
        <v>0</v>
      </c>
      <c r="V21" s="92"/>
      <c r="W21" s="17">
        <f t="shared" si="8"/>
        <v>0</v>
      </c>
      <c r="X21" s="64"/>
      <c r="Y21" s="64">
        <f t="shared" si="9"/>
        <v>0</v>
      </c>
      <c r="Z21" s="64"/>
      <c r="AA21" s="64">
        <f t="shared" si="10"/>
        <v>0</v>
      </c>
      <c r="AB21" s="62"/>
      <c r="AC21" s="15">
        <f t="shared" si="11"/>
        <v>0</v>
      </c>
      <c r="AD21" s="62"/>
      <c r="AE21" s="64">
        <f t="shared" si="12"/>
        <v>0</v>
      </c>
      <c r="AF21" s="41"/>
      <c r="AG21" s="41">
        <f t="shared" si="13"/>
        <v>0</v>
      </c>
      <c r="AH21" s="41"/>
      <c r="AI21" s="41">
        <f t="shared" si="14"/>
        <v>0</v>
      </c>
      <c r="AJ21" s="71">
        <f t="shared" si="15"/>
        <v>23593042</v>
      </c>
      <c r="AK21" s="3">
        <f t="shared" si="16"/>
        <v>6728160</v>
      </c>
      <c r="AL21" s="14">
        <f t="shared" si="17"/>
        <v>18524681</v>
      </c>
      <c r="AM21" s="32">
        <f t="shared" si="18"/>
        <v>12749315</v>
      </c>
    </row>
    <row r="22" spans="1:41" x14ac:dyDescent="0.2">
      <c r="A22" s="4" t="s">
        <v>363</v>
      </c>
      <c r="B22" s="61" t="s">
        <v>826</v>
      </c>
      <c r="C22" s="5" t="s">
        <v>365</v>
      </c>
      <c r="D22" s="92">
        <v>175</v>
      </c>
      <c r="E22" s="15">
        <f t="shared" si="19"/>
        <v>13024550</v>
      </c>
      <c r="F22" s="92">
        <v>105</v>
      </c>
      <c r="G22" s="17">
        <f t="shared" si="0"/>
        <v>3301200</v>
      </c>
      <c r="H22" s="64">
        <v>2</v>
      </c>
      <c r="I22" s="64">
        <f t="shared" si="1"/>
        <v>148852</v>
      </c>
      <c r="J22" s="64">
        <v>0</v>
      </c>
      <c r="K22" s="64">
        <f t="shared" si="2"/>
        <v>0</v>
      </c>
      <c r="L22" s="92">
        <v>54</v>
      </c>
      <c r="M22" s="15">
        <f t="shared" si="3"/>
        <v>4019004</v>
      </c>
      <c r="N22" s="92">
        <v>21</v>
      </c>
      <c r="O22" s="17">
        <f t="shared" si="4"/>
        <v>660240</v>
      </c>
      <c r="P22" s="64"/>
      <c r="Q22" s="64">
        <f t="shared" si="5"/>
        <v>0</v>
      </c>
      <c r="R22" s="64"/>
      <c r="S22" s="64">
        <f t="shared" si="6"/>
        <v>0</v>
      </c>
      <c r="T22" s="92"/>
      <c r="U22" s="15">
        <f t="shared" si="7"/>
        <v>0</v>
      </c>
      <c r="V22" s="92"/>
      <c r="W22" s="17">
        <f t="shared" si="8"/>
        <v>0</v>
      </c>
      <c r="X22" s="64">
        <v>1</v>
      </c>
      <c r="Y22" s="64">
        <f t="shared" si="9"/>
        <v>74426</v>
      </c>
      <c r="Z22" s="64">
        <v>1</v>
      </c>
      <c r="AA22" s="64">
        <f t="shared" si="10"/>
        <v>31440</v>
      </c>
      <c r="AB22" s="62">
        <v>24</v>
      </c>
      <c r="AC22" s="15">
        <f t="shared" si="11"/>
        <v>1786224</v>
      </c>
      <c r="AD22" s="62">
        <v>16</v>
      </c>
      <c r="AE22" s="64">
        <f t="shared" si="12"/>
        <v>503040</v>
      </c>
      <c r="AF22" s="41">
        <v>1</v>
      </c>
      <c r="AG22" s="41">
        <f t="shared" si="13"/>
        <v>74426</v>
      </c>
      <c r="AH22" s="41">
        <v>1</v>
      </c>
      <c r="AI22" s="41">
        <f t="shared" si="14"/>
        <v>31440</v>
      </c>
      <c r="AJ22" s="71">
        <f t="shared" si="15"/>
        <v>18829778</v>
      </c>
      <c r="AK22" s="3">
        <f t="shared" si="16"/>
        <v>4464480</v>
      </c>
      <c r="AL22" s="14">
        <f t="shared" si="17"/>
        <v>13879369</v>
      </c>
      <c r="AM22" s="32">
        <f t="shared" si="18"/>
        <v>9775473</v>
      </c>
    </row>
    <row r="23" spans="1:41" x14ac:dyDescent="0.2">
      <c r="A23" s="4" t="s">
        <v>366</v>
      </c>
      <c r="B23" s="61" t="s">
        <v>827</v>
      </c>
      <c r="C23" s="5" t="s">
        <v>367</v>
      </c>
      <c r="D23" s="92">
        <v>135</v>
      </c>
      <c r="E23" s="15">
        <f t="shared" si="19"/>
        <v>10047510</v>
      </c>
      <c r="F23" s="92">
        <v>73</v>
      </c>
      <c r="G23" s="17">
        <f t="shared" si="0"/>
        <v>2295120</v>
      </c>
      <c r="H23" s="64"/>
      <c r="I23" s="64">
        <f t="shared" si="1"/>
        <v>0</v>
      </c>
      <c r="J23" s="64"/>
      <c r="K23" s="64">
        <f t="shared" si="2"/>
        <v>0</v>
      </c>
      <c r="L23" s="92">
        <v>33</v>
      </c>
      <c r="M23" s="15">
        <f t="shared" si="3"/>
        <v>2456058</v>
      </c>
      <c r="N23" s="92">
        <v>23</v>
      </c>
      <c r="O23" s="17">
        <f t="shared" si="4"/>
        <v>723120</v>
      </c>
      <c r="P23" s="64"/>
      <c r="Q23" s="64">
        <f t="shared" si="5"/>
        <v>0</v>
      </c>
      <c r="R23" s="64"/>
      <c r="S23" s="64">
        <f t="shared" si="6"/>
        <v>0</v>
      </c>
      <c r="T23" s="92">
        <v>9</v>
      </c>
      <c r="U23" s="15">
        <f t="shared" si="7"/>
        <v>669834</v>
      </c>
      <c r="V23" s="92">
        <v>5</v>
      </c>
      <c r="W23" s="17">
        <f t="shared" si="8"/>
        <v>157200</v>
      </c>
      <c r="X23" s="64"/>
      <c r="Y23" s="64">
        <f t="shared" si="9"/>
        <v>0</v>
      </c>
      <c r="Z23" s="64"/>
      <c r="AA23" s="64">
        <f t="shared" si="10"/>
        <v>0</v>
      </c>
      <c r="AB23" s="62">
        <v>38</v>
      </c>
      <c r="AC23" s="15">
        <f t="shared" si="11"/>
        <v>2828188</v>
      </c>
      <c r="AD23" s="62">
        <v>35</v>
      </c>
      <c r="AE23" s="64">
        <f t="shared" si="12"/>
        <v>1100400</v>
      </c>
      <c r="AF23" s="41"/>
      <c r="AG23" s="41">
        <f t="shared" si="13"/>
        <v>0</v>
      </c>
      <c r="AH23" s="41"/>
      <c r="AI23" s="41">
        <f t="shared" si="14"/>
        <v>0</v>
      </c>
      <c r="AJ23" s="71">
        <f t="shared" si="15"/>
        <v>16001590</v>
      </c>
      <c r="AK23" s="3">
        <f t="shared" si="16"/>
        <v>4275840</v>
      </c>
      <c r="AL23" s="14">
        <f t="shared" si="17"/>
        <v>12276635</v>
      </c>
      <c r="AM23" s="32">
        <f t="shared" si="18"/>
        <v>8000795</v>
      </c>
    </row>
    <row r="24" spans="1:41" x14ac:dyDescent="0.2">
      <c r="A24" s="4" t="s">
        <v>368</v>
      </c>
      <c r="B24" s="61" t="s">
        <v>828</v>
      </c>
      <c r="C24" s="5" t="s">
        <v>370</v>
      </c>
      <c r="D24" s="92">
        <v>160</v>
      </c>
      <c r="E24" s="15">
        <f t="shared" si="19"/>
        <v>11908160</v>
      </c>
      <c r="F24" s="92">
        <v>109</v>
      </c>
      <c r="G24" s="17">
        <f t="shared" si="0"/>
        <v>3426960</v>
      </c>
      <c r="H24" s="64"/>
      <c r="I24" s="64">
        <f t="shared" si="1"/>
        <v>0</v>
      </c>
      <c r="J24" s="64"/>
      <c r="K24" s="64">
        <f t="shared" si="2"/>
        <v>0</v>
      </c>
      <c r="L24" s="92">
        <v>45</v>
      </c>
      <c r="M24" s="15">
        <f t="shared" si="3"/>
        <v>3349170</v>
      </c>
      <c r="N24" s="92">
        <v>36</v>
      </c>
      <c r="O24" s="17">
        <f t="shared" si="4"/>
        <v>1131840</v>
      </c>
      <c r="P24" s="64"/>
      <c r="Q24" s="64">
        <f t="shared" si="5"/>
        <v>0</v>
      </c>
      <c r="R24" s="64"/>
      <c r="S24" s="64">
        <f t="shared" si="6"/>
        <v>0</v>
      </c>
      <c r="T24" s="92"/>
      <c r="U24" s="15">
        <f t="shared" si="7"/>
        <v>0</v>
      </c>
      <c r="V24" s="92"/>
      <c r="W24" s="17">
        <f t="shared" si="8"/>
        <v>0</v>
      </c>
      <c r="X24" s="64"/>
      <c r="Y24" s="64">
        <f t="shared" si="9"/>
        <v>0</v>
      </c>
      <c r="Z24" s="64"/>
      <c r="AA24" s="64">
        <f t="shared" si="10"/>
        <v>0</v>
      </c>
      <c r="AB24" s="62">
        <v>2</v>
      </c>
      <c r="AC24" s="15">
        <f t="shared" si="11"/>
        <v>148852</v>
      </c>
      <c r="AD24" s="62">
        <v>1</v>
      </c>
      <c r="AE24" s="64">
        <f t="shared" si="12"/>
        <v>31440</v>
      </c>
      <c r="AF24" s="41">
        <v>1</v>
      </c>
      <c r="AG24" s="41">
        <f t="shared" si="13"/>
        <v>74426</v>
      </c>
      <c r="AH24" s="41">
        <v>1</v>
      </c>
      <c r="AI24" s="41">
        <f t="shared" si="14"/>
        <v>31440</v>
      </c>
      <c r="AJ24" s="71">
        <f t="shared" si="15"/>
        <v>15406182</v>
      </c>
      <c r="AK24" s="3">
        <f t="shared" si="16"/>
        <v>4590240</v>
      </c>
      <c r="AL24" s="14">
        <f t="shared" si="17"/>
        <v>12293331</v>
      </c>
      <c r="AM24" s="32">
        <f t="shared" si="18"/>
        <v>7808957</v>
      </c>
    </row>
    <row r="25" spans="1:41" x14ac:dyDescent="0.2">
      <c r="A25" s="4" t="s">
        <v>371</v>
      </c>
      <c r="B25" s="61" t="s">
        <v>829</v>
      </c>
      <c r="C25" s="5" t="s">
        <v>373</v>
      </c>
      <c r="D25" s="92">
        <v>295</v>
      </c>
      <c r="E25" s="15">
        <f t="shared" si="19"/>
        <v>21955670</v>
      </c>
      <c r="F25" s="92">
        <v>162</v>
      </c>
      <c r="G25" s="17">
        <f t="shared" si="0"/>
        <v>5093280</v>
      </c>
      <c r="H25" s="64"/>
      <c r="I25" s="64">
        <f t="shared" si="1"/>
        <v>0</v>
      </c>
      <c r="J25" s="64"/>
      <c r="K25" s="64">
        <f t="shared" si="2"/>
        <v>0</v>
      </c>
      <c r="L25" s="92">
        <v>34</v>
      </c>
      <c r="M25" s="15">
        <f t="shared" si="3"/>
        <v>2530484</v>
      </c>
      <c r="N25" s="92">
        <v>16</v>
      </c>
      <c r="O25" s="17">
        <f t="shared" si="4"/>
        <v>503040</v>
      </c>
      <c r="P25" s="64"/>
      <c r="Q25" s="64">
        <f t="shared" si="5"/>
        <v>0</v>
      </c>
      <c r="R25" s="64"/>
      <c r="S25" s="64">
        <f t="shared" si="6"/>
        <v>0</v>
      </c>
      <c r="T25" s="92"/>
      <c r="U25" s="15">
        <f t="shared" si="7"/>
        <v>0</v>
      </c>
      <c r="V25" s="92"/>
      <c r="W25" s="17">
        <f t="shared" si="8"/>
        <v>0</v>
      </c>
      <c r="X25" s="64"/>
      <c r="Y25" s="64">
        <f t="shared" si="9"/>
        <v>0</v>
      </c>
      <c r="Z25" s="64"/>
      <c r="AA25" s="64">
        <f t="shared" si="10"/>
        <v>0</v>
      </c>
      <c r="AB25" s="62"/>
      <c r="AC25" s="15">
        <f t="shared" si="11"/>
        <v>0</v>
      </c>
      <c r="AD25" s="62"/>
      <c r="AE25" s="64">
        <f t="shared" si="12"/>
        <v>0</v>
      </c>
      <c r="AF25" s="41"/>
      <c r="AG25" s="41">
        <f t="shared" si="13"/>
        <v>0</v>
      </c>
      <c r="AH25" s="41"/>
      <c r="AI25" s="41">
        <f t="shared" si="14"/>
        <v>0</v>
      </c>
      <c r="AJ25" s="71">
        <f t="shared" si="15"/>
        <v>24486154</v>
      </c>
      <c r="AK25" s="3">
        <f t="shared" si="16"/>
        <v>5596320</v>
      </c>
      <c r="AL25" s="14">
        <f t="shared" si="17"/>
        <v>17839397</v>
      </c>
      <c r="AM25" s="32">
        <f t="shared" si="18"/>
        <v>12243077</v>
      </c>
    </row>
    <row r="26" spans="1:41" x14ac:dyDescent="0.2">
      <c r="A26" s="4" t="s">
        <v>374</v>
      </c>
      <c r="B26" s="61" t="s">
        <v>830</v>
      </c>
      <c r="C26" s="5" t="s">
        <v>375</v>
      </c>
      <c r="D26" s="92">
        <v>92</v>
      </c>
      <c r="E26" s="15">
        <f t="shared" si="19"/>
        <v>6847192</v>
      </c>
      <c r="F26" s="92">
        <v>45</v>
      </c>
      <c r="G26" s="17">
        <f t="shared" si="0"/>
        <v>1414800</v>
      </c>
      <c r="H26" s="64"/>
      <c r="I26" s="64">
        <f t="shared" si="1"/>
        <v>0</v>
      </c>
      <c r="J26" s="64"/>
      <c r="K26" s="64">
        <f t="shared" si="2"/>
        <v>0</v>
      </c>
      <c r="L26" s="92">
        <v>27</v>
      </c>
      <c r="M26" s="15">
        <f t="shared" si="3"/>
        <v>2009502</v>
      </c>
      <c r="N26" s="92">
        <v>21</v>
      </c>
      <c r="O26" s="17">
        <f t="shared" si="4"/>
        <v>660240</v>
      </c>
      <c r="P26" s="64"/>
      <c r="Q26" s="64">
        <f t="shared" si="5"/>
        <v>0</v>
      </c>
      <c r="R26" s="64"/>
      <c r="S26" s="64">
        <f t="shared" si="6"/>
        <v>0</v>
      </c>
      <c r="T26" s="92">
        <v>1</v>
      </c>
      <c r="U26" s="15">
        <f t="shared" si="7"/>
        <v>74426</v>
      </c>
      <c r="V26" s="92">
        <v>1</v>
      </c>
      <c r="W26" s="17">
        <f t="shared" si="8"/>
        <v>31440</v>
      </c>
      <c r="X26" s="64"/>
      <c r="Y26" s="64">
        <f t="shared" si="9"/>
        <v>0</v>
      </c>
      <c r="Z26" s="64"/>
      <c r="AA26" s="64">
        <f t="shared" si="10"/>
        <v>0</v>
      </c>
      <c r="AB26" s="62">
        <v>1</v>
      </c>
      <c r="AC26" s="15">
        <f t="shared" si="11"/>
        <v>74426</v>
      </c>
      <c r="AD26" s="62">
        <v>0</v>
      </c>
      <c r="AE26" s="64">
        <f t="shared" si="12"/>
        <v>0</v>
      </c>
      <c r="AF26" s="41"/>
      <c r="AG26" s="41">
        <f t="shared" si="13"/>
        <v>0</v>
      </c>
      <c r="AH26" s="41"/>
      <c r="AI26" s="41">
        <f t="shared" si="14"/>
        <v>0</v>
      </c>
      <c r="AJ26" s="71">
        <f t="shared" si="15"/>
        <v>9005546</v>
      </c>
      <c r="AK26" s="3">
        <f t="shared" si="16"/>
        <v>2106480</v>
      </c>
      <c r="AL26" s="14">
        <f t="shared" si="17"/>
        <v>6609253</v>
      </c>
      <c r="AM26" s="32">
        <f t="shared" si="18"/>
        <v>4502773</v>
      </c>
    </row>
    <row r="27" spans="1:41" x14ac:dyDescent="0.2">
      <c r="A27" s="4" t="s">
        <v>376</v>
      </c>
      <c r="B27" s="61" t="s">
        <v>831</v>
      </c>
      <c r="C27" s="5" t="s">
        <v>378</v>
      </c>
      <c r="D27" s="92">
        <v>309</v>
      </c>
      <c r="E27" s="15">
        <f t="shared" si="19"/>
        <v>22997634</v>
      </c>
      <c r="F27" s="92">
        <v>144</v>
      </c>
      <c r="G27" s="17">
        <f t="shared" si="0"/>
        <v>4527360</v>
      </c>
      <c r="H27" s="64"/>
      <c r="I27" s="64">
        <f t="shared" si="1"/>
        <v>0</v>
      </c>
      <c r="J27" s="64"/>
      <c r="K27" s="64">
        <f t="shared" si="2"/>
        <v>0</v>
      </c>
      <c r="L27" s="92">
        <v>18</v>
      </c>
      <c r="M27" s="15">
        <f t="shared" si="3"/>
        <v>1339668</v>
      </c>
      <c r="N27" s="92">
        <v>12</v>
      </c>
      <c r="O27" s="17">
        <f t="shared" si="4"/>
        <v>377280</v>
      </c>
      <c r="P27" s="64"/>
      <c r="Q27" s="64">
        <f t="shared" si="5"/>
        <v>0</v>
      </c>
      <c r="R27" s="64"/>
      <c r="S27" s="64">
        <f t="shared" si="6"/>
        <v>0</v>
      </c>
      <c r="T27" s="92"/>
      <c r="U27" s="15">
        <f t="shared" si="7"/>
        <v>0</v>
      </c>
      <c r="V27" s="92"/>
      <c r="W27" s="17">
        <f t="shared" si="8"/>
        <v>0</v>
      </c>
      <c r="X27" s="64"/>
      <c r="Y27" s="64">
        <f t="shared" si="9"/>
        <v>0</v>
      </c>
      <c r="Z27" s="64"/>
      <c r="AA27" s="64">
        <f t="shared" si="10"/>
        <v>0</v>
      </c>
      <c r="AB27" s="62"/>
      <c r="AC27" s="15">
        <f t="shared" si="11"/>
        <v>0</v>
      </c>
      <c r="AD27" s="62"/>
      <c r="AE27" s="64">
        <f t="shared" si="12"/>
        <v>0</v>
      </c>
      <c r="AF27" s="41"/>
      <c r="AG27" s="41">
        <f t="shared" si="13"/>
        <v>0</v>
      </c>
      <c r="AH27" s="41"/>
      <c r="AI27" s="41">
        <f t="shared" si="14"/>
        <v>0</v>
      </c>
      <c r="AJ27" s="71">
        <f t="shared" si="15"/>
        <v>24337302</v>
      </c>
      <c r="AK27" s="3">
        <f t="shared" si="16"/>
        <v>4904640</v>
      </c>
      <c r="AL27" s="14">
        <f t="shared" si="17"/>
        <v>17073291</v>
      </c>
      <c r="AM27" s="32">
        <f t="shared" si="18"/>
        <v>12168651</v>
      </c>
    </row>
    <row r="28" spans="1:41" ht="13.5" thickBot="1" x14ac:dyDescent="0.25">
      <c r="A28" s="4" t="s">
        <v>379</v>
      </c>
      <c r="B28" s="61" t="s">
        <v>832</v>
      </c>
      <c r="C28" s="5" t="s">
        <v>381</v>
      </c>
      <c r="D28" s="92">
        <v>113</v>
      </c>
      <c r="E28" s="15">
        <f t="shared" si="19"/>
        <v>8410138</v>
      </c>
      <c r="F28" s="92">
        <v>58</v>
      </c>
      <c r="G28" s="17">
        <f>F28*$F$32</f>
        <v>1823520</v>
      </c>
      <c r="H28" s="64"/>
      <c r="I28" s="64">
        <f t="shared" si="1"/>
        <v>0</v>
      </c>
      <c r="J28" s="64"/>
      <c r="K28" s="64">
        <f t="shared" si="2"/>
        <v>0</v>
      </c>
      <c r="L28" s="92">
        <v>105</v>
      </c>
      <c r="M28" s="15">
        <f t="shared" si="3"/>
        <v>7814730</v>
      </c>
      <c r="N28" s="92">
        <v>64</v>
      </c>
      <c r="O28" s="17">
        <f t="shared" si="4"/>
        <v>2012160</v>
      </c>
      <c r="P28" s="64"/>
      <c r="Q28" s="64">
        <f t="shared" si="5"/>
        <v>0</v>
      </c>
      <c r="R28" s="64"/>
      <c r="S28" s="64">
        <f t="shared" si="6"/>
        <v>0</v>
      </c>
      <c r="T28" s="92"/>
      <c r="U28" s="15">
        <f t="shared" si="7"/>
        <v>0</v>
      </c>
      <c r="V28" s="92"/>
      <c r="W28" s="17">
        <f t="shared" si="8"/>
        <v>0</v>
      </c>
      <c r="X28" s="64"/>
      <c r="Y28" s="64">
        <f t="shared" si="9"/>
        <v>0</v>
      </c>
      <c r="Z28" s="64"/>
      <c r="AA28" s="64">
        <f t="shared" si="10"/>
        <v>0</v>
      </c>
      <c r="AB28" s="62">
        <v>78</v>
      </c>
      <c r="AC28" s="15">
        <f t="shared" si="11"/>
        <v>5805228</v>
      </c>
      <c r="AD28" s="62">
        <v>59</v>
      </c>
      <c r="AE28" s="64">
        <f t="shared" si="12"/>
        <v>1854960</v>
      </c>
      <c r="AF28" s="41"/>
      <c r="AG28" s="41">
        <f t="shared" si="13"/>
        <v>0</v>
      </c>
      <c r="AH28" s="41"/>
      <c r="AI28" s="41">
        <f t="shared" si="14"/>
        <v>0</v>
      </c>
      <c r="AJ28" s="71">
        <f t="shared" si="15"/>
        <v>22030096</v>
      </c>
      <c r="AK28" s="3">
        <f t="shared" si="16"/>
        <v>5690640</v>
      </c>
      <c r="AL28" s="14">
        <f t="shared" si="17"/>
        <v>16705688</v>
      </c>
      <c r="AM28" s="32">
        <f t="shared" si="18"/>
        <v>11015048</v>
      </c>
    </row>
    <row r="29" spans="1:41" ht="15.75" thickBot="1" x14ac:dyDescent="0.3">
      <c r="A29" s="238" t="s">
        <v>785</v>
      </c>
      <c r="B29" s="239"/>
      <c r="C29" s="268"/>
      <c r="D29" s="36">
        <f t="shared" ref="D29:AM29" si="20">SUM(D8:D28)</f>
        <v>4042</v>
      </c>
      <c r="E29" s="36">
        <f t="shared" si="20"/>
        <v>300829892</v>
      </c>
      <c r="F29" s="36">
        <f t="shared" si="20"/>
        <v>2116</v>
      </c>
      <c r="G29" s="36">
        <f t="shared" si="20"/>
        <v>66527040</v>
      </c>
      <c r="H29" s="36">
        <f>SUM(H8:H28)</f>
        <v>185</v>
      </c>
      <c r="I29" s="36">
        <f t="shared" si="20"/>
        <v>13768810</v>
      </c>
      <c r="J29" s="36">
        <f t="shared" si="20"/>
        <v>119</v>
      </c>
      <c r="K29" s="36">
        <f t="shared" si="20"/>
        <v>3741360</v>
      </c>
      <c r="L29" s="36">
        <f t="shared" si="20"/>
        <v>1404</v>
      </c>
      <c r="M29" s="36">
        <f t="shared" si="20"/>
        <v>104494104</v>
      </c>
      <c r="N29" s="36">
        <f t="shared" si="20"/>
        <v>912</v>
      </c>
      <c r="O29" s="36">
        <f t="shared" si="20"/>
        <v>28673280</v>
      </c>
      <c r="P29" s="36">
        <f>SUM(P8:P28)</f>
        <v>19</v>
      </c>
      <c r="Q29" s="36">
        <f>SUM(Q8:Q28)</f>
        <v>1414094</v>
      </c>
      <c r="R29" s="36">
        <f>SUM(R8:R28)</f>
        <v>20</v>
      </c>
      <c r="S29" s="36">
        <f>SUM(S8:S28)</f>
        <v>628800</v>
      </c>
      <c r="T29" s="36">
        <f t="shared" si="20"/>
        <v>29</v>
      </c>
      <c r="U29" s="36">
        <f t="shared" si="20"/>
        <v>2158354</v>
      </c>
      <c r="V29" s="36">
        <f t="shared" si="20"/>
        <v>20</v>
      </c>
      <c r="W29" s="36">
        <f t="shared" si="20"/>
        <v>628800</v>
      </c>
      <c r="X29" s="36">
        <f>SUM(X8:X28)</f>
        <v>1</v>
      </c>
      <c r="Y29" s="36">
        <f>SUM(Y8:Y28)</f>
        <v>74426</v>
      </c>
      <c r="Z29" s="36">
        <f>SUM(Z8:Z28)</f>
        <v>1</v>
      </c>
      <c r="AA29" s="36">
        <f>SUM(AA8:AA28)</f>
        <v>31440</v>
      </c>
      <c r="AB29" s="36">
        <f t="shared" si="20"/>
        <v>580</v>
      </c>
      <c r="AC29" s="36">
        <f t="shared" si="20"/>
        <v>43167080</v>
      </c>
      <c r="AD29" s="36">
        <f t="shared" si="20"/>
        <v>451</v>
      </c>
      <c r="AE29" s="36">
        <f t="shared" si="20"/>
        <v>14179440</v>
      </c>
      <c r="AF29" s="70">
        <f>SUM(AF8:AF28)</f>
        <v>19</v>
      </c>
      <c r="AG29" s="70">
        <f>SUM(AG8:AG28)</f>
        <v>1414094</v>
      </c>
      <c r="AH29" s="70">
        <f>SUM(AH8:AH28)</f>
        <v>12</v>
      </c>
      <c r="AI29" s="70">
        <f>SUM(AI8:AI28)</f>
        <v>377280</v>
      </c>
      <c r="AJ29" s="29">
        <f t="shared" si="20"/>
        <v>450649430</v>
      </c>
      <c r="AK29" s="29">
        <f t="shared" si="20"/>
        <v>110008560</v>
      </c>
      <c r="AL29" s="29">
        <f t="shared" si="20"/>
        <v>335333275</v>
      </c>
      <c r="AM29" s="33">
        <f t="shared" si="20"/>
        <v>246775019</v>
      </c>
      <c r="AN29" s="37">
        <f>AJ29/2+I29+K29+Q29+S29+Y29+AA29+AG29+AI29</f>
        <v>246775019</v>
      </c>
      <c r="AO29" s="126" t="b">
        <f>AM29=AN29</f>
        <v>1</v>
      </c>
    </row>
    <row r="32" spans="1:41" x14ac:dyDescent="0.2">
      <c r="E32" s="38" t="s">
        <v>848</v>
      </c>
      <c r="F32" s="38">
        <v>31440</v>
      </c>
      <c r="AL32">
        <f>SUM(AJ29/2+AK29)</f>
        <v>335333275</v>
      </c>
    </row>
    <row r="33" spans="5:38" x14ac:dyDescent="0.2">
      <c r="E33" s="38" t="s">
        <v>849</v>
      </c>
      <c r="F33" s="38">
        <v>74426</v>
      </c>
    </row>
    <row r="34" spans="5:38" x14ac:dyDescent="0.2">
      <c r="AL34" t="b">
        <f>AL29=AL32</f>
        <v>1</v>
      </c>
    </row>
    <row r="36" spans="5:38" x14ac:dyDescent="0.2">
      <c r="AL36" s="37">
        <f>I29+K29</f>
        <v>17510170</v>
      </c>
    </row>
  </sheetData>
  <mergeCells count="23">
    <mergeCell ref="AK5:AK7"/>
    <mergeCell ref="L6:O6"/>
    <mergeCell ref="T6:W6"/>
    <mergeCell ref="X6:AA6"/>
    <mergeCell ref="AB5:AI5"/>
    <mergeCell ref="AB6:AE6"/>
    <mergeCell ref="AF6:AI6"/>
    <mergeCell ref="AM5:AM7"/>
    <mergeCell ref="A29:C29"/>
    <mergeCell ref="A1:AM1"/>
    <mergeCell ref="A2:AM2"/>
    <mergeCell ref="A3:AM3"/>
    <mergeCell ref="AJ5:AJ7"/>
    <mergeCell ref="P6:S6"/>
    <mergeCell ref="T5:AA5"/>
    <mergeCell ref="AL5:AL7"/>
    <mergeCell ref="A5:A7"/>
    <mergeCell ref="B5:B7"/>
    <mergeCell ref="C5:C7"/>
    <mergeCell ref="D5:K5"/>
    <mergeCell ref="D6:G6"/>
    <mergeCell ref="H6:K6"/>
    <mergeCell ref="L5:S5"/>
  </mergeCells>
  <printOptions horizontalCentered="1"/>
  <pageMargins left="0" right="0" top="1.9685039370078741" bottom="0.74803149606299213" header="0.31496062992125984" footer="0.31496062992125984"/>
  <pageSetup paperSize="20480" scale="45" orientation="landscape" verticalDpi="4294967293" r:id="rId1"/>
  <headerFooter>
    <oddHeader>&amp;LDivisión de Municipalidades
Departamento de Finanzas Municipales
Unidad de Análisis Financiero</oddHeader>
    <oddFooter>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640"/>
  <sheetViews>
    <sheetView topLeftCell="Z1" zoomScale="80" zoomScaleNormal="80" workbookViewId="0">
      <selection activeCell="AO35" sqref="AO35"/>
    </sheetView>
  </sheetViews>
  <sheetFormatPr baseColWidth="10" defaultRowHeight="12.75" x14ac:dyDescent="0.2"/>
  <cols>
    <col min="2" max="2" width="14.28515625" customWidth="1"/>
    <col min="3" max="3" width="16.5703125" customWidth="1"/>
    <col min="4" max="4" width="14.85546875" customWidth="1"/>
    <col min="5" max="5" width="18.28515625" style="38" customWidth="1"/>
    <col min="6" max="9" width="14.5703125" style="38" customWidth="1"/>
    <col min="10" max="10" width="14.28515625" customWidth="1"/>
    <col min="11" max="11" width="16.42578125" customWidth="1"/>
    <col min="12" max="12" width="15.42578125" customWidth="1"/>
    <col min="13" max="17" width="14.5703125" customWidth="1"/>
    <col min="18" max="18" width="14.28515625" customWidth="1"/>
    <col min="19" max="19" width="14.85546875" customWidth="1"/>
    <col min="20" max="20" width="14.7109375" customWidth="1"/>
    <col min="21" max="25" width="14.5703125" customWidth="1"/>
    <col min="26" max="26" width="14.28515625" customWidth="1"/>
    <col min="27" max="27" width="14.85546875" customWidth="1"/>
    <col min="28" max="28" width="15.28515625" customWidth="1"/>
    <col min="29" max="33" width="14.5703125" customWidth="1"/>
    <col min="34" max="34" width="15.28515625" customWidth="1"/>
    <col min="35" max="35" width="16.28515625" customWidth="1"/>
    <col min="36" max="36" width="17.5703125" style="45" customWidth="1"/>
    <col min="37" max="37" width="15.42578125" customWidth="1"/>
    <col min="38" max="38" width="16.85546875" customWidth="1"/>
    <col min="39" max="39" width="14" customWidth="1"/>
  </cols>
  <sheetData>
    <row r="1" spans="1:39" s="27" customFormat="1" ht="18" x14ac:dyDescent="0.25">
      <c r="A1" s="219" t="s">
        <v>854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219"/>
    </row>
    <row r="2" spans="1:39" s="27" customFormat="1" ht="18" x14ac:dyDescent="0.25">
      <c r="A2" s="219" t="s">
        <v>847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</row>
    <row r="3" spans="1:39" s="27" customFormat="1" ht="18" x14ac:dyDescent="0.25">
      <c r="A3" s="219" t="s">
        <v>800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</row>
    <row r="4" spans="1:39" ht="13.5" thickBot="1" x14ac:dyDescent="0.25">
      <c r="AJ4" s="38"/>
    </row>
    <row r="5" spans="1:39" ht="18" customHeight="1" thickBot="1" x14ac:dyDescent="0.25">
      <c r="A5" s="220" t="s">
        <v>786</v>
      </c>
      <c r="B5" s="223" t="s">
        <v>858</v>
      </c>
      <c r="C5" s="224"/>
      <c r="D5" s="224"/>
      <c r="E5" s="224"/>
      <c r="F5" s="224"/>
      <c r="G5" s="224"/>
      <c r="H5" s="224"/>
      <c r="I5" s="225"/>
      <c r="J5" s="224" t="s">
        <v>859</v>
      </c>
      <c r="K5" s="224"/>
      <c r="L5" s="224"/>
      <c r="M5" s="224"/>
      <c r="N5" s="224"/>
      <c r="O5" s="224"/>
      <c r="P5" s="224"/>
      <c r="Q5" s="225"/>
      <c r="R5" s="223" t="s">
        <v>860</v>
      </c>
      <c r="S5" s="224"/>
      <c r="T5" s="224"/>
      <c r="U5" s="224"/>
      <c r="V5" s="224"/>
      <c r="W5" s="224"/>
      <c r="X5" s="224"/>
      <c r="Y5" s="225"/>
      <c r="Z5" s="223" t="s">
        <v>861</v>
      </c>
      <c r="AA5" s="224"/>
      <c r="AB5" s="224"/>
      <c r="AC5" s="224"/>
      <c r="AD5" s="224"/>
      <c r="AE5" s="224"/>
      <c r="AF5" s="224"/>
      <c r="AG5" s="225"/>
      <c r="AH5" s="226" t="s">
        <v>784</v>
      </c>
      <c r="AI5" s="229" t="s">
        <v>783</v>
      </c>
      <c r="AJ5" s="229" t="s">
        <v>853</v>
      </c>
      <c r="AK5" s="216" t="s">
        <v>852</v>
      </c>
    </row>
    <row r="6" spans="1:39" ht="23.25" customHeight="1" thickBot="1" x14ac:dyDescent="0.25">
      <c r="A6" s="221"/>
      <c r="B6" s="223" t="s">
        <v>850</v>
      </c>
      <c r="C6" s="224"/>
      <c r="D6" s="224"/>
      <c r="E6" s="225"/>
      <c r="F6" s="224" t="s">
        <v>851</v>
      </c>
      <c r="G6" s="224"/>
      <c r="H6" s="224"/>
      <c r="I6" s="225"/>
      <c r="J6" s="224" t="s">
        <v>850</v>
      </c>
      <c r="K6" s="224"/>
      <c r="L6" s="224"/>
      <c r="M6" s="225"/>
      <c r="N6" s="224" t="s">
        <v>851</v>
      </c>
      <c r="O6" s="224"/>
      <c r="P6" s="224"/>
      <c r="Q6" s="225"/>
      <c r="R6" s="224" t="s">
        <v>850</v>
      </c>
      <c r="S6" s="224"/>
      <c r="T6" s="224"/>
      <c r="U6" s="225"/>
      <c r="V6" s="224" t="s">
        <v>851</v>
      </c>
      <c r="W6" s="224"/>
      <c r="X6" s="224"/>
      <c r="Y6" s="225"/>
      <c r="Z6" s="224" t="s">
        <v>850</v>
      </c>
      <c r="AA6" s="224"/>
      <c r="AB6" s="224"/>
      <c r="AC6" s="225"/>
      <c r="AD6" s="224" t="s">
        <v>851</v>
      </c>
      <c r="AE6" s="224"/>
      <c r="AF6" s="224"/>
      <c r="AG6" s="225"/>
      <c r="AH6" s="227"/>
      <c r="AI6" s="230"/>
      <c r="AJ6" s="230"/>
      <c r="AK6" s="217"/>
    </row>
    <row r="7" spans="1:39" ht="49.5" customHeight="1" thickBot="1" x14ac:dyDescent="0.25">
      <c r="A7" s="222"/>
      <c r="B7" s="103" t="s">
        <v>803</v>
      </c>
      <c r="C7" s="104" t="s">
        <v>778</v>
      </c>
      <c r="D7" s="105" t="s">
        <v>802</v>
      </c>
      <c r="E7" s="106" t="s">
        <v>779</v>
      </c>
      <c r="F7" s="103" t="s">
        <v>803</v>
      </c>
      <c r="G7" s="104" t="s">
        <v>778</v>
      </c>
      <c r="H7" s="105" t="s">
        <v>802</v>
      </c>
      <c r="I7" s="106" t="s">
        <v>779</v>
      </c>
      <c r="J7" s="124" t="s">
        <v>803</v>
      </c>
      <c r="K7" s="104" t="s">
        <v>778</v>
      </c>
      <c r="L7" s="104" t="s">
        <v>777</v>
      </c>
      <c r="M7" s="107" t="s">
        <v>779</v>
      </c>
      <c r="N7" s="103" t="s">
        <v>803</v>
      </c>
      <c r="O7" s="104" t="s">
        <v>778</v>
      </c>
      <c r="P7" s="104" t="s">
        <v>777</v>
      </c>
      <c r="Q7" s="107" t="s">
        <v>779</v>
      </c>
      <c r="R7" s="108" t="s">
        <v>803</v>
      </c>
      <c r="S7" s="109" t="s">
        <v>778</v>
      </c>
      <c r="T7" s="109" t="s">
        <v>777</v>
      </c>
      <c r="U7" s="110" t="s">
        <v>779</v>
      </c>
      <c r="V7" s="108" t="s">
        <v>803</v>
      </c>
      <c r="W7" s="109" t="s">
        <v>778</v>
      </c>
      <c r="X7" s="109" t="s">
        <v>777</v>
      </c>
      <c r="Y7" s="110" t="s">
        <v>779</v>
      </c>
      <c r="Z7" s="108" t="s">
        <v>803</v>
      </c>
      <c r="AA7" s="109" t="s">
        <v>778</v>
      </c>
      <c r="AB7" s="109" t="s">
        <v>777</v>
      </c>
      <c r="AC7" s="110" t="s">
        <v>779</v>
      </c>
      <c r="AD7" s="103" t="s">
        <v>803</v>
      </c>
      <c r="AE7" s="104" t="s">
        <v>778</v>
      </c>
      <c r="AF7" s="104" t="s">
        <v>777</v>
      </c>
      <c r="AG7" s="107" t="s">
        <v>779</v>
      </c>
      <c r="AH7" s="228"/>
      <c r="AI7" s="231"/>
      <c r="AJ7" s="231"/>
      <c r="AK7" s="218"/>
    </row>
    <row r="8" spans="1:39" x14ac:dyDescent="0.2">
      <c r="A8" s="22" t="s">
        <v>787</v>
      </c>
      <c r="B8" s="13">
        <f>'Region I'!D15</f>
        <v>1511</v>
      </c>
      <c r="C8" s="13">
        <f>'Region I'!E15</f>
        <v>112457686</v>
      </c>
      <c r="D8" s="13">
        <f>'Region I'!F15</f>
        <v>968</v>
      </c>
      <c r="E8" s="39">
        <f>'Region I'!G15</f>
        <v>30433920</v>
      </c>
      <c r="F8" s="39">
        <f>'Region I'!H15</f>
        <v>67</v>
      </c>
      <c r="G8" s="39">
        <f>'Region I'!I15</f>
        <v>4986542</v>
      </c>
      <c r="H8" s="39">
        <f>'Region I'!J15</f>
        <v>42</v>
      </c>
      <c r="I8" s="39">
        <f>'Region I'!K15</f>
        <v>1320480</v>
      </c>
      <c r="J8" s="13">
        <f>'Region I'!L15</f>
        <v>687</v>
      </c>
      <c r="K8" s="13">
        <f>'Region I'!M15</f>
        <v>51130662</v>
      </c>
      <c r="L8" s="13">
        <f>'Region I'!N15</f>
        <v>418</v>
      </c>
      <c r="M8" s="13">
        <f>'Region I'!O15</f>
        <v>13141920</v>
      </c>
      <c r="N8" s="13">
        <f>'Region I'!P15</f>
        <v>24</v>
      </c>
      <c r="O8" s="13">
        <f>'Region I'!Q15</f>
        <v>1786224</v>
      </c>
      <c r="P8" s="13">
        <f>'Region I'!R15</f>
        <v>17</v>
      </c>
      <c r="Q8" s="13">
        <f>'Region I'!S15</f>
        <v>534480</v>
      </c>
      <c r="R8" s="13">
        <f>'Region I'!T15</f>
        <v>9</v>
      </c>
      <c r="S8" s="13">
        <f>'Region I'!U15</f>
        <v>669834</v>
      </c>
      <c r="T8" s="13">
        <f>'Region I'!V15</f>
        <v>8</v>
      </c>
      <c r="U8" s="13">
        <f>'Region I'!W15</f>
        <v>251520</v>
      </c>
      <c r="V8" s="13">
        <f>'Region I'!X15</f>
        <v>0</v>
      </c>
      <c r="W8" s="13">
        <f>'Region I'!Y15</f>
        <v>0</v>
      </c>
      <c r="X8" s="13">
        <f>'Region I'!Z15</f>
        <v>0</v>
      </c>
      <c r="Y8" s="13">
        <f>'Region I'!AA15</f>
        <v>0</v>
      </c>
      <c r="Z8" s="13">
        <f>'Region I'!AB15</f>
        <v>24</v>
      </c>
      <c r="AA8" s="13">
        <f>'Region I'!AC15</f>
        <v>1786224</v>
      </c>
      <c r="AB8" s="13">
        <f>'Region I'!AD15</f>
        <v>24</v>
      </c>
      <c r="AC8" s="13">
        <f>'Region I'!AE15</f>
        <v>754560</v>
      </c>
      <c r="AD8" s="13">
        <f>'Region I'!AF15</f>
        <v>8</v>
      </c>
      <c r="AE8" s="13">
        <f>'Region I'!AG15</f>
        <v>595408</v>
      </c>
      <c r="AF8" s="13">
        <f>'Region I'!AH15</f>
        <v>0</v>
      </c>
      <c r="AG8" s="13">
        <f>'Region I'!AI15</f>
        <v>0</v>
      </c>
      <c r="AH8" s="28">
        <f>'Region I'!AJ15</f>
        <v>166044406</v>
      </c>
      <c r="AI8" s="28">
        <f>'Region I'!AK15</f>
        <v>44581920</v>
      </c>
      <c r="AJ8" s="122">
        <f>'Region I'!AL15</f>
        <v>127604123</v>
      </c>
      <c r="AK8" s="28">
        <f>'Region I'!AM15</f>
        <v>92245337</v>
      </c>
    </row>
    <row r="9" spans="1:39" x14ac:dyDescent="0.2">
      <c r="A9" s="23" t="s">
        <v>788</v>
      </c>
      <c r="B9" s="13">
        <f>'Region II'!D17</f>
        <v>4050</v>
      </c>
      <c r="C9" s="13">
        <f>'Region II'!E17</f>
        <v>301425300</v>
      </c>
      <c r="D9" s="13">
        <f>'Region II'!F17</f>
        <v>2307</v>
      </c>
      <c r="E9" s="39">
        <f>'Region II'!G17</f>
        <v>72532080</v>
      </c>
      <c r="F9" s="39">
        <f>'Region II'!H17</f>
        <v>58</v>
      </c>
      <c r="G9" s="39">
        <f>'Region II'!I17</f>
        <v>4316708</v>
      </c>
      <c r="H9" s="39">
        <f>'Region II'!J17</f>
        <v>41</v>
      </c>
      <c r="I9" s="39">
        <f>'Region II'!K17</f>
        <v>1289040</v>
      </c>
      <c r="J9" s="13">
        <f>'Region II'!L17</f>
        <v>690</v>
      </c>
      <c r="K9" s="13">
        <f>'Region II'!M17</f>
        <v>51353940</v>
      </c>
      <c r="L9" s="13">
        <f>'Region II'!N17</f>
        <v>289</v>
      </c>
      <c r="M9" s="13">
        <f>'Region II'!O17</f>
        <v>9086160</v>
      </c>
      <c r="N9" s="13">
        <f>'Region II'!P17</f>
        <v>3</v>
      </c>
      <c r="O9" s="13">
        <f>'Region II'!Q17</f>
        <v>223278</v>
      </c>
      <c r="P9" s="13">
        <f>'Region II'!R17</f>
        <v>0</v>
      </c>
      <c r="Q9" s="13">
        <f>'Region II'!S17</f>
        <v>0</v>
      </c>
      <c r="R9" s="13">
        <f>'Region II'!T17</f>
        <v>8</v>
      </c>
      <c r="S9" s="13">
        <f>'Region II'!U17</f>
        <v>595408</v>
      </c>
      <c r="T9" s="13">
        <f>'Region II'!V17</f>
        <v>4</v>
      </c>
      <c r="U9" s="13">
        <f>'Region II'!W17</f>
        <v>125760</v>
      </c>
      <c r="V9" s="13">
        <f>'Region II'!X17</f>
        <v>0</v>
      </c>
      <c r="W9" s="13">
        <f>'Region II'!Y17</f>
        <v>0</v>
      </c>
      <c r="X9" s="13">
        <f>'Region II'!Z17</f>
        <v>0</v>
      </c>
      <c r="Y9" s="13">
        <f>'Region II'!AA17</f>
        <v>0</v>
      </c>
      <c r="Z9" s="13">
        <f>'Region II'!AB17</f>
        <v>320</v>
      </c>
      <c r="AA9" s="13">
        <f>'Region II'!AC17</f>
        <v>23816320</v>
      </c>
      <c r="AB9" s="13">
        <f>'Region II'!AD17</f>
        <v>203</v>
      </c>
      <c r="AC9" s="13">
        <f>'Region II'!AE17</f>
        <v>6382320</v>
      </c>
      <c r="AD9" s="13">
        <f>'Region II'!AF17</f>
        <v>4</v>
      </c>
      <c r="AE9" s="13">
        <f>'Region II'!AG17</f>
        <v>297704</v>
      </c>
      <c r="AF9" s="13">
        <f>'Region II'!AH17</f>
        <v>3</v>
      </c>
      <c r="AG9" s="13">
        <f>'Region II'!AI17</f>
        <v>94320</v>
      </c>
      <c r="AH9" s="6">
        <f>'Region II'!AJ17</f>
        <v>377190968</v>
      </c>
      <c r="AI9" s="6">
        <f>'Region II'!AK17</f>
        <v>88126320</v>
      </c>
      <c r="AJ9" s="40">
        <f>'Region II'!AL17</f>
        <v>276721804</v>
      </c>
      <c r="AK9" s="3">
        <f>'Region II'!AM17</f>
        <v>194816534</v>
      </c>
    </row>
    <row r="10" spans="1:39" x14ac:dyDescent="0.2">
      <c r="A10" s="23" t="s">
        <v>789</v>
      </c>
      <c r="B10" s="13">
        <f>'Region III'!D17</f>
        <v>7</v>
      </c>
      <c r="C10" s="13">
        <f>'Region III'!E17</f>
        <v>520982</v>
      </c>
      <c r="D10" s="13">
        <f>'Region III'!F17</f>
        <v>2</v>
      </c>
      <c r="E10" s="39">
        <f>'Region III'!G17</f>
        <v>62880</v>
      </c>
      <c r="F10" s="39">
        <f>'Region III'!H17</f>
        <v>0</v>
      </c>
      <c r="G10" s="39">
        <f>'Region II'!I18</f>
        <v>0</v>
      </c>
      <c r="H10" s="39">
        <f>'Region III'!J17</f>
        <v>0</v>
      </c>
      <c r="I10" s="39">
        <f>'Region II'!K18</f>
        <v>0</v>
      </c>
      <c r="J10" s="13">
        <f>'Region III'!L17</f>
        <v>721</v>
      </c>
      <c r="K10" s="13">
        <f>'Region II'!M17</f>
        <v>51353940</v>
      </c>
      <c r="L10" s="13">
        <f>'Region III'!N17</f>
        <v>408</v>
      </c>
      <c r="M10" s="13">
        <f>'Region II'!O17</f>
        <v>9086160</v>
      </c>
      <c r="N10" s="13">
        <f>'Region III'!P17</f>
        <v>65</v>
      </c>
      <c r="O10" s="13">
        <f>'Region III'!Q17</f>
        <v>4837690</v>
      </c>
      <c r="P10" s="13">
        <f>'Region III'!R17</f>
        <v>50</v>
      </c>
      <c r="Q10" s="13">
        <f>'Region III'!S17</f>
        <v>1572000</v>
      </c>
      <c r="R10" s="13">
        <f>'Region III'!T17</f>
        <v>12</v>
      </c>
      <c r="S10" s="13">
        <f>'Region II'!U17</f>
        <v>595408</v>
      </c>
      <c r="T10" s="13">
        <f>'Region III'!V17</f>
        <v>12</v>
      </c>
      <c r="U10" s="13">
        <f>'Region II'!W17</f>
        <v>125760</v>
      </c>
      <c r="V10" s="13">
        <f>'Region III'!X17</f>
        <v>3</v>
      </c>
      <c r="W10" s="13">
        <f>'Region III'!Y17</f>
        <v>223278</v>
      </c>
      <c r="X10" s="13">
        <f>'Region III'!Z17</f>
        <v>3</v>
      </c>
      <c r="Y10" s="13">
        <f>'Region III'!AA17</f>
        <v>94320</v>
      </c>
      <c r="Z10" s="13">
        <f>'Region III'!AB17</f>
        <v>0</v>
      </c>
      <c r="AA10" s="13">
        <f>'Region II'!AC17</f>
        <v>23816320</v>
      </c>
      <c r="AB10" s="13">
        <f>'Region III'!AD17</f>
        <v>0</v>
      </c>
      <c r="AC10" s="13">
        <f>'Region II'!AE17</f>
        <v>6382320</v>
      </c>
      <c r="AD10" s="13">
        <f>'Region III'!AF17</f>
        <v>0</v>
      </c>
      <c r="AE10" s="13">
        <f>'Region III'!AG17</f>
        <v>0</v>
      </c>
      <c r="AF10" s="13">
        <f>'Region III'!AH17</f>
        <v>0</v>
      </c>
      <c r="AG10" s="13">
        <f>'Region III'!AI17</f>
        <v>0</v>
      </c>
      <c r="AH10" s="6">
        <f>'Region III'!AJ17</f>
        <v>55075240</v>
      </c>
      <c r="AI10" s="6">
        <f>'Region III'!AK17</f>
        <v>13267680</v>
      </c>
      <c r="AJ10" s="40">
        <f>'Region III'!AL17</f>
        <v>40805300</v>
      </c>
      <c r="AK10" s="3">
        <f>'Region III'!AM17</f>
        <v>34264908</v>
      </c>
    </row>
    <row r="11" spans="1:39" x14ac:dyDescent="0.2">
      <c r="A11" s="23" t="s">
        <v>790</v>
      </c>
      <c r="B11" s="13">
        <f>'Region IV'!D23</f>
        <v>4965</v>
      </c>
      <c r="C11" s="13">
        <f>'Region IV'!E23</f>
        <v>369525090</v>
      </c>
      <c r="D11" s="13">
        <f>'Region IV'!F23</f>
        <v>2570</v>
      </c>
      <c r="E11" s="39">
        <f>'Region IV'!G23</f>
        <v>80800800</v>
      </c>
      <c r="F11" s="39">
        <f>'Region IV'!H23</f>
        <v>42</v>
      </c>
      <c r="G11" s="39">
        <f>'Region IV'!I23</f>
        <v>3125892</v>
      </c>
      <c r="H11" s="39">
        <f>'Region IV'!J23</f>
        <v>20</v>
      </c>
      <c r="I11" s="39">
        <f>'Region IV'!K23</f>
        <v>628800</v>
      </c>
      <c r="J11" s="39">
        <f>'Region IV'!L23</f>
        <v>2085</v>
      </c>
      <c r="K11" s="39">
        <f>'Region IV'!M23</f>
        <v>155178210</v>
      </c>
      <c r="L11" s="39">
        <f>'Region IV'!N23</f>
        <v>1323</v>
      </c>
      <c r="M11" s="39">
        <f>'Region IV'!O23</f>
        <v>41595120</v>
      </c>
      <c r="N11" s="39">
        <f>'Region IV'!P23</f>
        <v>10</v>
      </c>
      <c r="O11" s="39">
        <f>'Region IV'!Q23</f>
        <v>744260</v>
      </c>
      <c r="P11" s="39">
        <f>'Region IV'!R23</f>
        <v>8</v>
      </c>
      <c r="Q11" s="39">
        <f>'Region IV'!S23</f>
        <v>251520</v>
      </c>
      <c r="R11" s="13">
        <f>'Region IV'!T23</f>
        <v>23</v>
      </c>
      <c r="S11" s="13">
        <f>'Region IV'!U23</f>
        <v>1711798</v>
      </c>
      <c r="T11" s="13">
        <f>'Region IV'!V23</f>
        <v>17</v>
      </c>
      <c r="U11" s="13">
        <f>'Region IV'!W23</f>
        <v>534480</v>
      </c>
      <c r="V11" s="13">
        <f>'Region IV'!X23</f>
        <v>4</v>
      </c>
      <c r="W11" s="13">
        <f>'Region IV'!Y23</f>
        <v>297704</v>
      </c>
      <c r="X11" s="13">
        <f>'Region IV'!Z23</f>
        <v>1</v>
      </c>
      <c r="Y11" s="13">
        <f>'Region IV'!AA23</f>
        <v>31440</v>
      </c>
      <c r="Z11" s="13">
        <f>'Region IV'!AB23</f>
        <v>759</v>
      </c>
      <c r="AA11" s="13">
        <f>'Region IV'!AC23</f>
        <v>56489334</v>
      </c>
      <c r="AB11" s="13">
        <f>'Region IV'!AD23</f>
        <v>604</v>
      </c>
      <c r="AC11" s="13">
        <f>'Region IV'!AE23</f>
        <v>18989760</v>
      </c>
      <c r="AD11" s="13">
        <f>'Region IV'!AF23</f>
        <v>1</v>
      </c>
      <c r="AE11" s="13">
        <f>'Region IV'!AG23</f>
        <v>74426</v>
      </c>
      <c r="AF11" s="13">
        <f>'Region IV'!AH23</f>
        <v>10</v>
      </c>
      <c r="AG11" s="13">
        <f>'Region IV'!AI23</f>
        <v>314400</v>
      </c>
      <c r="AH11" s="6">
        <f>'Region IV'!AJ23</f>
        <v>582904432</v>
      </c>
      <c r="AI11" s="6">
        <f>'Region IV'!AK23</f>
        <v>141920160</v>
      </c>
      <c r="AJ11" s="40">
        <f>'Region IV'!AL23</f>
        <v>433372376</v>
      </c>
      <c r="AK11" s="3">
        <f>'Region IV'!AM23</f>
        <v>296920658</v>
      </c>
    </row>
    <row r="12" spans="1:39" x14ac:dyDescent="0.2">
      <c r="A12" s="23" t="s">
        <v>791</v>
      </c>
      <c r="B12" s="13">
        <f>'Region V'!D46</f>
        <v>7813</v>
      </c>
      <c r="C12" s="13">
        <f>'Region V'!E46</f>
        <v>581490338</v>
      </c>
      <c r="D12" s="13">
        <f>'Region V'!F46</f>
        <v>4091</v>
      </c>
      <c r="E12" s="39">
        <f>'Region V'!G46</f>
        <v>128621040</v>
      </c>
      <c r="F12" s="39">
        <f>'Region V'!H46</f>
        <v>144</v>
      </c>
      <c r="G12" s="39">
        <f>'Region V'!I46</f>
        <v>10717344</v>
      </c>
      <c r="H12" s="39">
        <f>'Region V'!J46</f>
        <v>75</v>
      </c>
      <c r="I12" s="39">
        <f>'Region V'!K46</f>
        <v>2358000</v>
      </c>
      <c r="J12" s="39">
        <f>'Region V'!L46</f>
        <v>3563</v>
      </c>
      <c r="K12" s="39">
        <f>'Region V'!M46</f>
        <v>265179838</v>
      </c>
      <c r="L12" s="39">
        <f>'Region V'!N46</f>
        <v>2078</v>
      </c>
      <c r="M12" s="39">
        <f>'Region V'!O46</f>
        <v>65332320</v>
      </c>
      <c r="N12" s="39">
        <f>'Region V'!P46</f>
        <v>144</v>
      </c>
      <c r="O12" s="39">
        <f>'Region V'!Q46</f>
        <v>10717344</v>
      </c>
      <c r="P12" s="39">
        <f>'Region V'!R46</f>
        <v>93</v>
      </c>
      <c r="Q12" s="39">
        <f>'Region V'!S46</f>
        <v>2923920</v>
      </c>
      <c r="R12" s="13">
        <f>'Region V'!T46</f>
        <v>75</v>
      </c>
      <c r="S12" s="13">
        <f>'Region V'!U46</f>
        <v>5581950</v>
      </c>
      <c r="T12" s="13">
        <f>'Region V'!V46</f>
        <v>58</v>
      </c>
      <c r="U12" s="13">
        <f>'Region V'!W46</f>
        <v>1823520</v>
      </c>
      <c r="V12" s="13">
        <f>'Region V'!X46</f>
        <v>3</v>
      </c>
      <c r="W12" s="13">
        <f>'Region V'!Y46</f>
        <v>223278</v>
      </c>
      <c r="X12" s="13">
        <f>'Region V'!Z46</f>
        <v>3</v>
      </c>
      <c r="Y12" s="13">
        <f>'Region V'!AA46</f>
        <v>94320</v>
      </c>
      <c r="Z12" s="13">
        <f>'Region V'!AB46</f>
        <v>1396</v>
      </c>
      <c r="AA12" s="13">
        <f>'Region V'!AC46</f>
        <v>103898696</v>
      </c>
      <c r="AB12" s="13">
        <f>'Region V'!AD46</f>
        <v>1139</v>
      </c>
      <c r="AC12" s="13">
        <f>'Region V'!AE46</f>
        <v>35810160</v>
      </c>
      <c r="AD12" s="13">
        <f>'Region V'!AF46</f>
        <v>96</v>
      </c>
      <c r="AE12" s="13">
        <f>'Region V'!AG46</f>
        <v>7144896</v>
      </c>
      <c r="AF12" s="13">
        <f>'Region V'!AH46</f>
        <v>73</v>
      </c>
      <c r="AG12" s="13">
        <f>'Region V'!AI46</f>
        <v>2295120</v>
      </c>
      <c r="AH12" s="6">
        <f>'Region V'!AJ46</f>
        <v>956150822</v>
      </c>
      <c r="AI12" s="6">
        <f>'Region V'!AK46</f>
        <v>231587040</v>
      </c>
      <c r="AJ12" s="40">
        <f>'Region V'!AL46</f>
        <v>709662451</v>
      </c>
      <c r="AK12" s="3">
        <f>'Region V'!AM46</f>
        <v>514549633</v>
      </c>
    </row>
    <row r="13" spans="1:39" x14ac:dyDescent="0.2">
      <c r="A13" s="23" t="s">
        <v>792</v>
      </c>
      <c r="B13" s="13">
        <f>'Region VI'!D41</f>
        <v>4938</v>
      </c>
      <c r="C13" s="13">
        <f>'Region VI'!E41</f>
        <v>367515588</v>
      </c>
      <c r="D13" s="13">
        <f>'Region VI'!F41</f>
        <v>2701</v>
      </c>
      <c r="E13" s="39">
        <f>'Region VI'!G41</f>
        <v>84919440</v>
      </c>
      <c r="F13" s="39">
        <f>'Region VI'!H41</f>
        <v>686</v>
      </c>
      <c r="G13" s="39">
        <f>'Region VI'!I41</f>
        <v>51056236</v>
      </c>
      <c r="H13" s="39">
        <f>'Region VI'!J41</f>
        <v>328</v>
      </c>
      <c r="I13" s="39">
        <f>'Region VI'!K41</f>
        <v>10312320</v>
      </c>
      <c r="J13" s="39">
        <f>'Region VI'!L41</f>
        <v>1838</v>
      </c>
      <c r="K13" s="39">
        <f>'Region VI'!M41</f>
        <v>136794988</v>
      </c>
      <c r="L13" s="39">
        <f>'Region VI'!N41</f>
        <v>1249</v>
      </c>
      <c r="M13" s="39">
        <f>'Region VI'!O41</f>
        <v>39268560</v>
      </c>
      <c r="N13" s="39">
        <f>'Region VI'!P41</f>
        <v>271</v>
      </c>
      <c r="O13" s="39">
        <f>'Region VI'!Q41</f>
        <v>20169446</v>
      </c>
      <c r="P13" s="39">
        <f>'Region VI'!R41</f>
        <v>199</v>
      </c>
      <c r="Q13" s="39">
        <f>'Region VI'!S41</f>
        <v>6256560</v>
      </c>
      <c r="R13" s="13">
        <f>'Region VI'!T41</f>
        <v>7</v>
      </c>
      <c r="S13" s="13">
        <f>'Region VI'!U41</f>
        <v>520982</v>
      </c>
      <c r="T13" s="13">
        <f>'Region VI'!V41</f>
        <v>6</v>
      </c>
      <c r="U13" s="13">
        <f>'Region VI'!W41</f>
        <v>188640</v>
      </c>
      <c r="V13" s="13">
        <f>'Region VI'!X41</f>
        <v>1</v>
      </c>
      <c r="W13" s="13">
        <f>'Region VI'!Y41</f>
        <v>74426</v>
      </c>
      <c r="X13" s="13">
        <f>'Region VI'!Z41</f>
        <v>2</v>
      </c>
      <c r="Y13" s="13">
        <f>'Region VI'!AA41</f>
        <v>62880</v>
      </c>
      <c r="Z13" s="13">
        <f>'Region VI'!AB41</f>
        <v>620</v>
      </c>
      <c r="AA13" s="13">
        <f>'Region VI'!AC41</f>
        <v>46144120</v>
      </c>
      <c r="AB13" s="13">
        <f>'Region VI'!AD41</f>
        <v>491</v>
      </c>
      <c r="AC13" s="13">
        <f>'Region VI'!AE41</f>
        <v>15437040</v>
      </c>
      <c r="AD13" s="13">
        <f>'Region VI'!AF41</f>
        <v>14</v>
      </c>
      <c r="AE13" s="13">
        <f>'Region VI'!AG41</f>
        <v>1041964</v>
      </c>
      <c r="AF13" s="13">
        <f>'Region VI'!AH41</f>
        <v>17</v>
      </c>
      <c r="AG13" s="13">
        <f>'Region VI'!AI41</f>
        <v>534480</v>
      </c>
      <c r="AH13" s="6">
        <f>'Region VI'!AJ41</f>
        <v>550975678</v>
      </c>
      <c r="AI13" s="6">
        <f>'Region VI'!AK41</f>
        <v>139813680</v>
      </c>
      <c r="AJ13" s="40">
        <f>'Region VI'!AL41</f>
        <v>415301519</v>
      </c>
      <c r="AK13" s="3">
        <f>'Region VI'!AM41</f>
        <v>364996151</v>
      </c>
    </row>
    <row r="14" spans="1:39" x14ac:dyDescent="0.2">
      <c r="A14" s="23" t="s">
        <v>793</v>
      </c>
      <c r="B14" s="13">
        <f>'Region VII'!D38</f>
        <v>10012</v>
      </c>
      <c r="C14" s="13">
        <f>'Region VII'!E38</f>
        <v>745153112</v>
      </c>
      <c r="D14" s="13">
        <f>'Region VII'!F38</f>
        <v>6425</v>
      </c>
      <c r="E14" s="39">
        <f>'Region VII'!G38</f>
        <v>202002000</v>
      </c>
      <c r="F14" s="39">
        <f>'Region VII'!H38</f>
        <v>149</v>
      </c>
      <c r="G14" s="39">
        <f>'Region VII'!I38</f>
        <v>11089474</v>
      </c>
      <c r="H14" s="39">
        <f>'Region VII'!J38</f>
        <v>81</v>
      </c>
      <c r="I14" s="39">
        <f>'Region VII'!K38</f>
        <v>2546640</v>
      </c>
      <c r="J14" s="39">
        <f>'Region VII'!L38</f>
        <v>3785</v>
      </c>
      <c r="K14" s="39">
        <f>'Region VII'!M38</f>
        <v>281702410</v>
      </c>
      <c r="L14" s="39">
        <f>'Region VII'!N38</f>
        <v>2370</v>
      </c>
      <c r="M14" s="39">
        <f>'Region VII'!O38</f>
        <v>74512800</v>
      </c>
      <c r="N14" s="39">
        <f>'Region VII'!P38</f>
        <v>70</v>
      </c>
      <c r="O14" s="39">
        <f>'Region VII'!Q38</f>
        <v>5209820</v>
      </c>
      <c r="P14" s="39">
        <f>'Region VII'!R38</f>
        <v>58</v>
      </c>
      <c r="Q14" s="39">
        <f>'Region VII'!S38</f>
        <v>1823520</v>
      </c>
      <c r="R14" s="13">
        <f>'Region VII'!T38</f>
        <v>33</v>
      </c>
      <c r="S14" s="13">
        <f>'Region VII'!U38</f>
        <v>2456058</v>
      </c>
      <c r="T14" s="13">
        <f>'Region VII'!V38</f>
        <v>33</v>
      </c>
      <c r="U14" s="13">
        <f>'Region VII'!W38</f>
        <v>1037520</v>
      </c>
      <c r="V14" s="13">
        <f>'Region VII'!X38</f>
        <v>1</v>
      </c>
      <c r="W14" s="13">
        <f>'Region VII'!Y38</f>
        <v>74426</v>
      </c>
      <c r="X14" s="13">
        <f>'Region VII'!Z38</f>
        <v>1</v>
      </c>
      <c r="Y14" s="13">
        <f>'Region VII'!AA38</f>
        <v>31440</v>
      </c>
      <c r="Z14" s="13">
        <f>'Region VII'!AB38</f>
        <v>1064</v>
      </c>
      <c r="AA14" s="13">
        <f>'Region VII'!AC38</f>
        <v>79189264</v>
      </c>
      <c r="AB14" s="13">
        <f>'Region VII'!AD38</f>
        <v>874</v>
      </c>
      <c r="AC14" s="13">
        <f>'Region VII'!AE38</f>
        <v>27478560</v>
      </c>
      <c r="AD14" s="13">
        <f>'Region VII'!AF38</f>
        <v>5</v>
      </c>
      <c r="AE14" s="13">
        <f>'Region VII'!AG38</f>
        <v>372130</v>
      </c>
      <c r="AF14" s="13">
        <f>'Region VII'!AH38</f>
        <v>5</v>
      </c>
      <c r="AG14" s="13">
        <f>'Region VII'!AI38</f>
        <v>157200</v>
      </c>
      <c r="AH14" s="6">
        <f>'Region VII'!AJ38</f>
        <v>1108500844</v>
      </c>
      <c r="AI14" s="6">
        <f>'Region VII'!AK38</f>
        <v>305030880</v>
      </c>
      <c r="AJ14" s="40">
        <f>'Region VII'!AL38</f>
        <v>859281302</v>
      </c>
      <c r="AK14" s="3">
        <f>'Region VII'!AM38</f>
        <v>575555072</v>
      </c>
    </row>
    <row r="15" spans="1:39" x14ac:dyDescent="0.2">
      <c r="A15" s="23" t="s">
        <v>794</v>
      </c>
      <c r="B15" s="13">
        <f>'Region VIII'!D41</f>
        <v>8228</v>
      </c>
      <c r="C15" s="13">
        <f>'Region VIII'!E41</f>
        <v>612377128</v>
      </c>
      <c r="D15" s="13">
        <f>'Region VIII'!F41</f>
        <v>4060</v>
      </c>
      <c r="E15" s="39">
        <f>'Region VIII'!G41</f>
        <v>127646400</v>
      </c>
      <c r="F15" s="39">
        <f>'Region VIII'!H41</f>
        <v>1871</v>
      </c>
      <c r="G15" s="39">
        <f>'Region VIII'!I41</f>
        <v>139251046</v>
      </c>
      <c r="H15" s="39">
        <f>'Region VIII'!J41</f>
        <v>884</v>
      </c>
      <c r="I15" s="39">
        <f>'Region VIII'!K41</f>
        <v>27792960</v>
      </c>
      <c r="J15" s="39">
        <f>'Region VIII'!L41</f>
        <v>3572</v>
      </c>
      <c r="K15" s="39">
        <f>'Region VIII'!M41</f>
        <v>265849672</v>
      </c>
      <c r="L15" s="39">
        <f>'Region VIII'!N41</f>
        <v>2462</v>
      </c>
      <c r="M15" s="39">
        <f>'Region VIII'!O41</f>
        <v>77405280</v>
      </c>
      <c r="N15" s="39">
        <f>'Region VIII'!P41</f>
        <v>700</v>
      </c>
      <c r="O15" s="39">
        <f>'Region VIII'!Q41</f>
        <v>52098200</v>
      </c>
      <c r="P15" s="39">
        <f>'Region VIII'!R41</f>
        <v>417</v>
      </c>
      <c r="Q15" s="39">
        <f>'Region VIII'!S41</f>
        <v>13110480</v>
      </c>
      <c r="R15" s="13">
        <f>'Region VIII'!T41</f>
        <v>107</v>
      </c>
      <c r="S15" s="13">
        <f>'Region VIII'!U41</f>
        <v>7963582</v>
      </c>
      <c r="T15" s="13">
        <f>'Region VIII'!V41</f>
        <v>93</v>
      </c>
      <c r="U15" s="13">
        <f>'Region VIII'!W41</f>
        <v>2923920</v>
      </c>
      <c r="V15" s="13">
        <f>'Region VIII'!X41</f>
        <v>16</v>
      </c>
      <c r="W15" s="13">
        <f>'Region VIII'!Y41</f>
        <v>1190816</v>
      </c>
      <c r="X15" s="13">
        <f>'Region VIII'!Z41</f>
        <v>8</v>
      </c>
      <c r="Y15" s="13">
        <f>'Region VIII'!AA41</f>
        <v>251520</v>
      </c>
      <c r="Z15" s="13">
        <f>'Region VIII'!AB41</f>
        <v>844</v>
      </c>
      <c r="AA15" s="13">
        <f>'Region VIII'!AC41</f>
        <v>62815544</v>
      </c>
      <c r="AB15" s="13">
        <f>'Region VIII'!AD41</f>
        <v>626</v>
      </c>
      <c r="AC15" s="13">
        <f>'Region VIII'!AE41</f>
        <v>19681440</v>
      </c>
      <c r="AD15" s="13">
        <f>'Region VIII'!AF41</f>
        <v>152</v>
      </c>
      <c r="AE15" s="13">
        <f>'Region VIII'!AG41</f>
        <v>11312752</v>
      </c>
      <c r="AF15" s="13">
        <f>'Region VIII'!AH41</f>
        <v>111</v>
      </c>
      <c r="AG15" s="13">
        <f>'Region VIII'!AI41</f>
        <v>3489840</v>
      </c>
      <c r="AH15" s="6">
        <f>'Region VIII'!AJ41</f>
        <v>949005926</v>
      </c>
      <c r="AI15" s="6">
        <f>'Region VIII'!AK41</f>
        <v>227657040</v>
      </c>
      <c r="AJ15" s="40">
        <f>'Region VIII'!AL41</f>
        <v>702160003</v>
      </c>
      <c r="AK15" s="3">
        <f>'Region VIII'!AM41</f>
        <v>723000577</v>
      </c>
    </row>
    <row r="16" spans="1:39" x14ac:dyDescent="0.2">
      <c r="A16" s="23" t="s">
        <v>795</v>
      </c>
      <c r="B16" s="13">
        <f>'Region IX'!D40</f>
        <v>5571</v>
      </c>
      <c r="C16" s="13">
        <f>'Region IX'!E40</f>
        <v>414627246</v>
      </c>
      <c r="D16" s="13">
        <f>'Region IX'!F40</f>
        <v>3004</v>
      </c>
      <c r="E16" s="39">
        <f>'Region IX'!G40</f>
        <v>94445760</v>
      </c>
      <c r="F16" s="39">
        <f>'Region IX'!H40</f>
        <v>139</v>
      </c>
      <c r="G16" s="39">
        <f>'Region IX'!I40</f>
        <v>10345214</v>
      </c>
      <c r="H16" s="39">
        <f>'Region IX'!J40</f>
        <v>64</v>
      </c>
      <c r="I16" s="39">
        <f>'Region IX'!K40</f>
        <v>2012160</v>
      </c>
      <c r="J16" s="39">
        <f>'Region IX'!L40</f>
        <v>2609</v>
      </c>
      <c r="K16" s="39">
        <f>'Region IX'!M40</f>
        <v>194177434</v>
      </c>
      <c r="L16" s="39">
        <f>'Region IX'!N40</f>
        <v>1464</v>
      </c>
      <c r="M16" s="39">
        <f>'Region IX'!O38</f>
        <v>4936080</v>
      </c>
      <c r="N16" s="39">
        <f>'Region IX'!P40</f>
        <v>112</v>
      </c>
      <c r="O16" s="39">
        <f>'Region IX'!Q40</f>
        <v>8335712</v>
      </c>
      <c r="P16" s="39">
        <f>'Region IX'!R40</f>
        <v>77</v>
      </c>
      <c r="Q16" s="39">
        <f>'Region IX'!S40</f>
        <v>2420880</v>
      </c>
      <c r="R16" s="13">
        <f>'Region IX'!T40</f>
        <v>32</v>
      </c>
      <c r="S16" s="13">
        <f>'Region IX'!U40</f>
        <v>2381632</v>
      </c>
      <c r="T16" s="13">
        <f>'Region IX'!V40</f>
        <v>31</v>
      </c>
      <c r="U16" s="13">
        <f>'Region IX'!W40</f>
        <v>974640</v>
      </c>
      <c r="V16" s="13">
        <f>'Region IX'!X40</f>
        <v>0</v>
      </c>
      <c r="W16" s="13">
        <f>'Region IX'!Y40</f>
        <v>0</v>
      </c>
      <c r="X16" s="13">
        <f>'Region IX'!Z40</f>
        <v>3</v>
      </c>
      <c r="Y16" s="13">
        <f>'Region IX'!AA40</f>
        <v>94320</v>
      </c>
      <c r="Z16" s="13">
        <f>'Region IX'!AB40</f>
        <v>1184</v>
      </c>
      <c r="AA16" s="13">
        <f>'Region IX'!AC40</f>
        <v>88120384</v>
      </c>
      <c r="AB16" s="13">
        <f>'Region IX'!AD40</f>
        <v>1004</v>
      </c>
      <c r="AC16" s="13">
        <f>'Region IX'!AE40</f>
        <v>31565760</v>
      </c>
      <c r="AD16" s="13">
        <f>'Region IX'!AF40</f>
        <v>3</v>
      </c>
      <c r="AE16" s="13">
        <f>'Region IX'!AG40</f>
        <v>223278</v>
      </c>
      <c r="AF16" s="13">
        <f>'Region IX'!AH40</f>
        <v>2</v>
      </c>
      <c r="AG16" s="13">
        <f>'Region IX'!AI40</f>
        <v>62880</v>
      </c>
      <c r="AH16" s="6">
        <f>'Region IX'!AJ40</f>
        <v>699306696</v>
      </c>
      <c r="AI16" s="6">
        <f>'Region IX'!AK40</f>
        <v>173014320</v>
      </c>
      <c r="AJ16" s="40">
        <f>'Region IX'!AL40</f>
        <v>522667668</v>
      </c>
      <c r="AK16" s="3">
        <f>'Region IX'!AM40</f>
        <v>373147792</v>
      </c>
    </row>
    <row r="17" spans="1:39" x14ac:dyDescent="0.2">
      <c r="A17" s="23" t="s">
        <v>796</v>
      </c>
      <c r="B17" s="13">
        <f>'Region X'!D38</f>
        <v>4671</v>
      </c>
      <c r="C17" s="13">
        <f>'Region X'!E38</f>
        <v>347643846</v>
      </c>
      <c r="D17" s="13">
        <f>'Region X'!F38</f>
        <v>2390</v>
      </c>
      <c r="E17" s="39">
        <f>'Region X'!G38</f>
        <v>75141600</v>
      </c>
      <c r="F17" s="39">
        <f>'Region X'!H38</f>
        <v>906</v>
      </c>
      <c r="G17" s="39">
        <f>'Region X'!I38</f>
        <v>67429956</v>
      </c>
      <c r="H17" s="39">
        <f>'Region X'!J38</f>
        <v>393</v>
      </c>
      <c r="I17" s="39">
        <f>'Region X'!K38</f>
        <v>12355920</v>
      </c>
      <c r="J17" s="39">
        <f>'Region X'!L38</f>
        <v>2489</v>
      </c>
      <c r="K17" s="39">
        <f>'Region X'!M38</f>
        <v>185246314</v>
      </c>
      <c r="L17" s="39">
        <f>'Region X'!N38</f>
        <v>1473</v>
      </c>
      <c r="M17" s="39">
        <f>'Region X'!O38</f>
        <v>46311120</v>
      </c>
      <c r="N17" s="39">
        <f>'Region X'!P38</f>
        <v>42</v>
      </c>
      <c r="O17" s="39">
        <f>'Region X'!Q38</f>
        <v>3125892</v>
      </c>
      <c r="P17" s="39">
        <f>'Region X'!R38</f>
        <v>24</v>
      </c>
      <c r="Q17" s="39">
        <f>'Region X'!S38</f>
        <v>754560</v>
      </c>
      <c r="R17" s="13">
        <f>'Region X'!T38</f>
        <v>8</v>
      </c>
      <c r="S17" s="13">
        <f>'Region X'!U38</f>
        <v>595408</v>
      </c>
      <c r="T17" s="13">
        <f>'Region X'!V38</f>
        <v>8</v>
      </c>
      <c r="U17" s="13">
        <f>'Region X'!W38</f>
        <v>251520</v>
      </c>
      <c r="V17" s="13">
        <f>'Region X'!X38</f>
        <v>0</v>
      </c>
      <c r="W17" s="13">
        <f>'Region X'!Y38</f>
        <v>0</v>
      </c>
      <c r="X17" s="13">
        <f>'Region X'!Z38</f>
        <v>0</v>
      </c>
      <c r="Y17" s="13">
        <f>'Region X'!AA38</f>
        <v>0</v>
      </c>
      <c r="Z17" s="13">
        <f>'Region X'!AB38</f>
        <v>518</v>
      </c>
      <c r="AA17" s="13">
        <f>'Region X'!AC38</f>
        <v>38552668</v>
      </c>
      <c r="AB17" s="13">
        <f>'Region X'!AD38</f>
        <v>418</v>
      </c>
      <c r="AC17" s="13">
        <f>'Region X'!AE38</f>
        <v>13141920</v>
      </c>
      <c r="AD17" s="13">
        <f>'Region X'!AF38</f>
        <v>56</v>
      </c>
      <c r="AE17" s="13">
        <f>'Region X'!AG38</f>
        <v>4167856</v>
      </c>
      <c r="AF17" s="13">
        <f>'Region X'!AH38</f>
        <v>43</v>
      </c>
      <c r="AG17" s="13">
        <f>'Region X'!AI38</f>
        <v>1351920</v>
      </c>
      <c r="AH17" s="6">
        <f>'Region X'!AJ38</f>
        <v>572038236</v>
      </c>
      <c r="AI17" s="6">
        <f>'Region X'!AK38</f>
        <v>134846160</v>
      </c>
      <c r="AJ17" s="40">
        <f>'Region X'!AL38</f>
        <v>420865278</v>
      </c>
      <c r="AK17" s="3">
        <f>'Region X'!AM38</f>
        <v>375205222</v>
      </c>
    </row>
    <row r="18" spans="1:39" x14ac:dyDescent="0.2">
      <c r="A18" s="23" t="s">
        <v>797</v>
      </c>
      <c r="B18" s="13">
        <f>'Region XI'!D18</f>
        <v>751</v>
      </c>
      <c r="C18" s="13">
        <f>'Region XI'!E18</f>
        <v>55893926</v>
      </c>
      <c r="D18" s="13">
        <f>'Region XI'!F18</f>
        <v>279</v>
      </c>
      <c r="E18" s="39">
        <f>'Region XI'!G18</f>
        <v>8771760</v>
      </c>
      <c r="F18" s="39">
        <f>'Region XI'!H18</f>
        <v>75</v>
      </c>
      <c r="G18" s="39">
        <f>'Region XI'!I18</f>
        <v>5581950</v>
      </c>
      <c r="H18" s="39">
        <f>'Region XI'!J18</f>
        <v>39</v>
      </c>
      <c r="I18" s="39">
        <f>'Region XI'!K18</f>
        <v>1226160</v>
      </c>
      <c r="J18" s="39">
        <f>'Region XI'!L18</f>
        <v>0</v>
      </c>
      <c r="K18" s="39">
        <f>'Region IX'!M42</f>
        <v>0</v>
      </c>
      <c r="L18" s="39">
        <f>'Region XI'!N18</f>
        <v>0</v>
      </c>
      <c r="M18" s="39">
        <f>'Region XI'!O18</f>
        <v>0</v>
      </c>
      <c r="N18" s="39">
        <f>'Region XI'!P18</f>
        <v>2</v>
      </c>
      <c r="O18" s="39">
        <f>'Region XI'!Q18</f>
        <v>148852</v>
      </c>
      <c r="P18" s="39">
        <f>'Region XI'!R18</f>
        <v>0</v>
      </c>
      <c r="Q18" s="39">
        <f>'Region XI'!S18</f>
        <v>0</v>
      </c>
      <c r="R18" s="13">
        <f>'Region XI'!T18</f>
        <v>0</v>
      </c>
      <c r="S18" s="13">
        <f>'Region XI'!U18</f>
        <v>0</v>
      </c>
      <c r="T18" s="13">
        <f>'Region XI'!V18</f>
        <v>0</v>
      </c>
      <c r="U18" s="13">
        <f>'Region XI'!W18</f>
        <v>0</v>
      </c>
      <c r="V18" s="13">
        <f>'Region XI'!X18</f>
        <v>0</v>
      </c>
      <c r="W18" s="13">
        <f>'Region XI'!Y18</f>
        <v>0</v>
      </c>
      <c r="X18" s="13">
        <f>'Region XI'!Z18</f>
        <v>0</v>
      </c>
      <c r="Y18" s="13">
        <f>'Region XI'!AA18</f>
        <v>0</v>
      </c>
      <c r="Z18" s="13">
        <f>'Region XI'!AB18</f>
        <v>141</v>
      </c>
      <c r="AA18" s="13">
        <f>'Region XI'!AC18</f>
        <v>10494066</v>
      </c>
      <c r="AB18" s="13">
        <f>'Region XI'!AD18</f>
        <v>101</v>
      </c>
      <c r="AC18" s="13">
        <f>'Region XI'!AE18</f>
        <v>3175440</v>
      </c>
      <c r="AD18" s="13">
        <f>'Region XI'!AF18</f>
        <v>0</v>
      </c>
      <c r="AE18" s="13">
        <f>'Region XI'!AG18</f>
        <v>0</v>
      </c>
      <c r="AF18" s="13">
        <f>'Region XI'!AH18</f>
        <v>0</v>
      </c>
      <c r="AG18" s="13">
        <f>'Region XI'!AI18</f>
        <v>0</v>
      </c>
      <c r="AH18" s="6">
        <f>'Region XI'!AJ18</f>
        <v>66387992</v>
      </c>
      <c r="AI18" s="6">
        <f>'Region XI'!AK18</f>
        <v>11947200</v>
      </c>
      <c r="AJ18" s="40">
        <f>'Region XI'!AL18</f>
        <v>45141196</v>
      </c>
      <c r="AK18" s="3">
        <f>'Region XI'!AM18</f>
        <v>40150958</v>
      </c>
    </row>
    <row r="19" spans="1:39" x14ac:dyDescent="0.2">
      <c r="A19" s="23" t="s">
        <v>798</v>
      </c>
      <c r="B19" s="13">
        <f>'Region XII'!D18</f>
        <v>778</v>
      </c>
      <c r="C19" s="13">
        <f>'Region XII'!E18</f>
        <v>57903428</v>
      </c>
      <c r="D19" s="13">
        <f>'Region XII'!F18</f>
        <v>218</v>
      </c>
      <c r="E19" s="39">
        <f>'Region XII'!G18</f>
        <v>6853920</v>
      </c>
      <c r="F19" s="39">
        <f>'Region XII'!H18</f>
        <v>84</v>
      </c>
      <c r="G19" s="39">
        <f>'Region XII'!I18</f>
        <v>6251784</v>
      </c>
      <c r="H19" s="39">
        <f>'Region XII'!J18</f>
        <v>79</v>
      </c>
      <c r="I19" s="39">
        <f>'Region XII'!K18</f>
        <v>2483760</v>
      </c>
      <c r="J19" s="39">
        <f>'Region XII'!L18</f>
        <v>215</v>
      </c>
      <c r="K19" s="39">
        <f>'Region XII'!M18</f>
        <v>16001590</v>
      </c>
      <c r="L19" s="39">
        <f>'Region XII'!N18</f>
        <v>73</v>
      </c>
      <c r="M19" s="39">
        <f>'Region XII'!O18</f>
        <v>2295120</v>
      </c>
      <c r="N19" s="39">
        <f>'Region XII'!P18</f>
        <v>3</v>
      </c>
      <c r="O19" s="39">
        <f>'Region XII'!Q18</f>
        <v>223278</v>
      </c>
      <c r="P19" s="39">
        <f>'Region XII'!R18</f>
        <v>0</v>
      </c>
      <c r="Q19" s="39">
        <f>'Region XII'!S18</f>
        <v>0</v>
      </c>
      <c r="R19" s="13">
        <f>'Region XII'!T18</f>
        <v>11</v>
      </c>
      <c r="S19" s="13">
        <f>'Region XII'!U18</f>
        <v>818686</v>
      </c>
      <c r="T19" s="13">
        <f>'Region XII'!V18</f>
        <v>0</v>
      </c>
      <c r="U19" s="13">
        <f>'Region XII'!W18</f>
        <v>0</v>
      </c>
      <c r="V19" s="13">
        <f>'Region XII'!X18</f>
        <v>0</v>
      </c>
      <c r="W19" s="13">
        <f>'Region XII'!Y18</f>
        <v>0</v>
      </c>
      <c r="X19" s="13">
        <f>'Region XII'!Z18</f>
        <v>2</v>
      </c>
      <c r="Y19" s="13">
        <f>'Region XII'!AA18</f>
        <v>62880</v>
      </c>
      <c r="Z19" s="13">
        <f>'Region XII'!AB18</f>
        <v>70</v>
      </c>
      <c r="AA19" s="13">
        <f>'Region XII'!AC18</f>
        <v>5209820</v>
      </c>
      <c r="AB19" s="13">
        <f>'Region XII'!AD18</f>
        <v>50</v>
      </c>
      <c r="AC19" s="13">
        <f>'Region XII'!AE18</f>
        <v>1572000</v>
      </c>
      <c r="AD19" s="13">
        <f>'Region XII'!AF18</f>
        <v>0</v>
      </c>
      <c r="AE19" s="13">
        <f>'Region XII'!AG18</f>
        <v>0</v>
      </c>
      <c r="AF19" s="13">
        <f>'Region XII'!AH18</f>
        <v>2</v>
      </c>
      <c r="AG19" s="13">
        <f>'Region XII'!AI18</f>
        <v>62880</v>
      </c>
      <c r="AH19" s="6">
        <f>'Region XII'!AJ18</f>
        <v>79933524</v>
      </c>
      <c r="AI19" s="6">
        <f>'Region XII'!AK18</f>
        <v>10721040</v>
      </c>
      <c r="AJ19" s="40">
        <f>'Region XII'!AL18</f>
        <v>50687802</v>
      </c>
      <c r="AK19" s="3">
        <f>'Region XII'!AM18</f>
        <v>49051344</v>
      </c>
    </row>
    <row r="20" spans="1:39" x14ac:dyDescent="0.2">
      <c r="A20" s="24" t="s">
        <v>799</v>
      </c>
      <c r="B20" s="13">
        <f>'Region Metrop'!D61</f>
        <v>0</v>
      </c>
      <c r="C20" s="13">
        <f>'Region Metrop'!E61</f>
        <v>0</v>
      </c>
      <c r="D20" s="13">
        <f>'Region Metrop'!F61</f>
        <v>0</v>
      </c>
      <c r="E20" s="39">
        <f>'Region Metrop'!G61</f>
        <v>0</v>
      </c>
      <c r="F20" s="39">
        <f>'Region Metrop'!H60</f>
        <v>4299</v>
      </c>
      <c r="G20" s="39">
        <f>'Region Metrop'!I60</f>
        <v>319957374</v>
      </c>
      <c r="H20" s="39">
        <f>'Region Metrop'!J60</f>
        <v>2250</v>
      </c>
      <c r="I20" s="39">
        <f>'Region Metrop'!K60</f>
        <v>70740000</v>
      </c>
      <c r="J20" s="39">
        <f>'Region Metrop'!T61</f>
        <v>0</v>
      </c>
      <c r="K20" s="39">
        <f>'Region Metrop'!U61</f>
        <v>0</v>
      </c>
      <c r="L20" s="39">
        <f>'Region Metrop'!V61</f>
        <v>0</v>
      </c>
      <c r="M20" s="39">
        <f>'Region Metrop'!W61</f>
        <v>0</v>
      </c>
      <c r="N20" s="39">
        <f>'Region Metrop'!P60</f>
        <v>1129</v>
      </c>
      <c r="O20" s="39">
        <f>'Region Metrop'!Q60</f>
        <v>84026954</v>
      </c>
      <c r="P20" s="39">
        <f>'Region Metrop'!R60</f>
        <v>628</v>
      </c>
      <c r="Q20" s="39">
        <f>'Region Metrop'!S60</f>
        <v>19744320</v>
      </c>
      <c r="R20" s="13">
        <f>'Region Metrop'!AJ61</f>
        <v>0</v>
      </c>
      <c r="S20" s="13">
        <f>'Region Metrop'!AK61</f>
        <v>0</v>
      </c>
      <c r="T20" s="13">
        <f>'Region Metrop'!AL61</f>
        <v>0</v>
      </c>
      <c r="U20" s="13">
        <f>'Region Metrop'!AM61</f>
        <v>0</v>
      </c>
      <c r="V20" s="13">
        <f>'Region Metrop'!X60</f>
        <v>1</v>
      </c>
      <c r="W20" s="13">
        <f>'Region Metrop'!Y60</f>
        <v>74426</v>
      </c>
      <c r="X20" s="13">
        <v>1</v>
      </c>
      <c r="Y20" s="13">
        <f>'Region Metrop'!AA60</f>
        <v>31440</v>
      </c>
      <c r="Z20" s="13">
        <f>'Region Metrop'!AR61</f>
        <v>0</v>
      </c>
      <c r="AA20" s="13">
        <f>'Region Metrop'!AS61</f>
        <v>0</v>
      </c>
      <c r="AB20" s="13">
        <f>'Region Metrop'!AT61</f>
        <v>0</v>
      </c>
      <c r="AC20" s="13">
        <f>'Region Metrop'!AU61</f>
        <v>0</v>
      </c>
      <c r="AD20" s="13">
        <f>'Region Metrop'!AF60</f>
        <v>736</v>
      </c>
      <c r="AE20" s="13">
        <f>'Region Metrop'!AG60</f>
        <v>54777536</v>
      </c>
      <c r="AF20" s="13">
        <f>'Region Metrop'!AH60</f>
        <v>561</v>
      </c>
      <c r="AG20" s="13">
        <f>'Region Metrop'!AI60</f>
        <v>17637840</v>
      </c>
      <c r="AH20" s="6">
        <f>'Region Metrop'!AJ60</f>
        <v>2108711858</v>
      </c>
      <c r="AI20" s="6">
        <f>'Region Metrop'!AK60</f>
        <v>534385680</v>
      </c>
      <c r="AJ20" s="40">
        <f>'Region Metrop'!AL60</f>
        <v>1588741609</v>
      </c>
      <c r="AK20" s="3">
        <f>'Region Metrop'!AM60</f>
        <v>1621345819</v>
      </c>
    </row>
    <row r="21" spans="1:39" x14ac:dyDescent="0.2">
      <c r="A21" s="23" t="s">
        <v>809</v>
      </c>
      <c r="B21" s="13">
        <f>'Los Rios XIV'!D20</f>
        <v>1869</v>
      </c>
      <c r="C21" s="13">
        <f>'Los Rios XIV'!E20</f>
        <v>139102194</v>
      </c>
      <c r="D21" s="13">
        <f>'Los Rios XIV'!F20</f>
        <v>989</v>
      </c>
      <c r="E21" s="39">
        <f>'Los Rios XIV'!G20</f>
        <v>31094160</v>
      </c>
      <c r="F21" s="39">
        <f>'Los Rios XIV'!H20</f>
        <v>1094</v>
      </c>
      <c r="G21" s="39">
        <f>'Los Rios XIV'!I20</f>
        <v>81422044</v>
      </c>
      <c r="H21" s="39">
        <f>'Los Rios XIV'!J20</f>
        <v>743</v>
      </c>
      <c r="I21" s="39">
        <f>'Los Rios XIV'!K20</f>
        <v>23359920</v>
      </c>
      <c r="J21" s="13">
        <f>'Los Rios XIV'!L20</f>
        <v>1108</v>
      </c>
      <c r="K21" s="13">
        <f>'Los Rios XIV'!M20</f>
        <v>82464008</v>
      </c>
      <c r="L21" s="13">
        <f>'Los Rios XIV'!N20</f>
        <v>703</v>
      </c>
      <c r="M21" s="13">
        <f>'Los Rios XIV'!O20</f>
        <v>22102320</v>
      </c>
      <c r="N21" s="13">
        <f>'Los Rios XIV'!P20</f>
        <v>13</v>
      </c>
      <c r="O21" s="13">
        <f>'Los Rios XIV'!Q20</f>
        <v>967538</v>
      </c>
      <c r="P21" s="13">
        <f>'Los Rios XIV'!R20</f>
        <v>29</v>
      </c>
      <c r="Q21" s="13">
        <f>'Los Rios XIV'!S20</f>
        <v>911760</v>
      </c>
      <c r="R21" s="13">
        <f>'Los Rios XIV'!T20</f>
        <v>0</v>
      </c>
      <c r="S21" s="13">
        <f>'Los Rios XIV'!U20</f>
        <v>0</v>
      </c>
      <c r="T21" s="13">
        <f>'Los Rios XIV'!V20</f>
        <v>0</v>
      </c>
      <c r="U21" s="13">
        <f>'Los Rios XIV'!W20</f>
        <v>0</v>
      </c>
      <c r="V21" s="13">
        <f>'Los Rios XIV'!X20</f>
        <v>6</v>
      </c>
      <c r="W21" s="13">
        <f>'Los Rios XIV'!Y20</f>
        <v>446556</v>
      </c>
      <c r="X21" s="13">
        <f>'Los Rios XIV'!Z20</f>
        <v>3</v>
      </c>
      <c r="Y21" s="13">
        <f>'Los Rios XIV'!AA20</f>
        <v>94320</v>
      </c>
      <c r="Z21" s="13">
        <f>'Los Rios XIV'!AB20</f>
        <v>244</v>
      </c>
      <c r="AA21" s="13">
        <f>'Los Rios XIV'!AC20</f>
        <v>18159944</v>
      </c>
      <c r="AB21" s="13">
        <f>'Los Rios XIV'!AD20</f>
        <v>185</v>
      </c>
      <c r="AC21" s="13">
        <f>'Los Rios XIV'!AE20</f>
        <v>5816400</v>
      </c>
      <c r="AD21" s="13">
        <f>'Los Rios XIV'!AF20</f>
        <v>200</v>
      </c>
      <c r="AE21" s="13">
        <f>'Los Rios XIV'!AG20</f>
        <v>14885200</v>
      </c>
      <c r="AF21" s="13">
        <f>'Los Rios XIV'!AH20</f>
        <v>200</v>
      </c>
      <c r="AG21" s="13">
        <f>'Los Rios XIV'!AI20</f>
        <v>6288000</v>
      </c>
      <c r="AH21" s="6">
        <f>'Los Rios XIV'!AJ20</f>
        <v>239726146</v>
      </c>
      <c r="AI21" s="6">
        <f>'Los Rios XIV'!AK20</f>
        <v>59012880</v>
      </c>
      <c r="AJ21" s="40">
        <f>'Los Rios XIV'!AL20</f>
        <v>178875953</v>
      </c>
      <c r="AK21" s="3">
        <f>'Los Rios XIV'!AM20</f>
        <v>248238411</v>
      </c>
    </row>
    <row r="22" spans="1:39" x14ac:dyDescent="0.2">
      <c r="A22" s="23" t="s">
        <v>810</v>
      </c>
      <c r="B22" s="13">
        <f>'Arica y P. XV'!D12</f>
        <v>0</v>
      </c>
      <c r="C22" s="13">
        <f>'Arica y P. XV'!E12</f>
        <v>0</v>
      </c>
      <c r="D22" s="13">
        <f>'Arica y P. XV'!F12</f>
        <v>0</v>
      </c>
      <c r="E22" s="39">
        <f>'Arica y P. XV'!G12</f>
        <v>0</v>
      </c>
      <c r="F22" s="39">
        <f>'Arica y P. XV'!H12</f>
        <v>0</v>
      </c>
      <c r="G22" s="39">
        <f>'Arica y P. XV'!I12</f>
        <v>0</v>
      </c>
      <c r="H22" s="39">
        <f>'Arica y P. XV'!J12</f>
        <v>0</v>
      </c>
      <c r="I22" s="39">
        <f>'Arica y P. XV'!K12</f>
        <v>0</v>
      </c>
      <c r="J22" s="13">
        <f>'Arica y P. XV'!L12</f>
        <v>605</v>
      </c>
      <c r="K22" s="13">
        <f>'Arica y P. XV'!M12</f>
        <v>45027730</v>
      </c>
      <c r="L22" s="13">
        <f>'Arica y P. XV'!N12</f>
        <v>347</v>
      </c>
      <c r="M22" s="13">
        <f>'Arica y P. XV'!O12</f>
        <v>10909680</v>
      </c>
      <c r="N22" s="13">
        <f>'Arica y P. XV'!P12</f>
        <v>12</v>
      </c>
      <c r="O22" s="13">
        <f>'Arica y P. XV'!Q12</f>
        <v>893112</v>
      </c>
      <c r="P22" s="13">
        <f>'Arica y P. XV'!R12</f>
        <v>6</v>
      </c>
      <c r="Q22" s="13">
        <f>'Arica y P. XV'!S12</f>
        <v>188640</v>
      </c>
      <c r="R22" s="13">
        <f>'Arica y P. XV'!T12</f>
        <v>13</v>
      </c>
      <c r="S22" s="13">
        <f>'Arica y P. XV'!U12</f>
        <v>967538</v>
      </c>
      <c r="T22" s="13">
        <f>'Arica y P. XV'!V12</f>
        <v>10</v>
      </c>
      <c r="U22" s="13">
        <f>'Arica y P. XV'!W12</f>
        <v>314400</v>
      </c>
      <c r="V22" s="13">
        <f>'Arica y P. XV'!X12</f>
        <v>0</v>
      </c>
      <c r="W22" s="13">
        <f>'Arica y P. XV'!Y12</f>
        <v>0</v>
      </c>
      <c r="X22" s="13">
        <f>'Arica y P. XV'!Z12</f>
        <v>0</v>
      </c>
      <c r="Y22" s="13">
        <f>'Arica y P. XV'!AA12</f>
        <v>0</v>
      </c>
      <c r="Z22" s="13">
        <f>'Arica y P. XV'!AB12</f>
        <v>0</v>
      </c>
      <c r="AA22" s="13">
        <f>'Arica y P. XV'!AC12</f>
        <v>0</v>
      </c>
      <c r="AB22" s="13">
        <f>'Arica y P. XV'!AD12</f>
        <v>0</v>
      </c>
      <c r="AC22" s="13">
        <f>'Arica y P. XV'!AE12</f>
        <v>0</v>
      </c>
      <c r="AD22" s="13">
        <f>'Arica y P. XV'!AF12</f>
        <v>0</v>
      </c>
      <c r="AE22" s="13">
        <f>'Arica y P. XV'!AG12</f>
        <v>0</v>
      </c>
      <c r="AF22" s="13">
        <f>'Arica y P. XV'!AH12</f>
        <v>0</v>
      </c>
      <c r="AG22" s="13">
        <f>'Arica y P. XV'!AI12</f>
        <v>0</v>
      </c>
      <c r="AH22" s="6">
        <f>'Arica y P. XV'!AJ12</f>
        <v>45995268</v>
      </c>
      <c r="AI22" s="6">
        <f>'Arica y P. XV'!AK12</f>
        <v>11224080</v>
      </c>
      <c r="AJ22" s="40">
        <f>'Arica y P. XV'!AL12</f>
        <v>34221714</v>
      </c>
      <c r="AK22" s="3">
        <f>'Arica y P. XV'!AM12</f>
        <v>24079386</v>
      </c>
    </row>
    <row r="23" spans="1:39" ht="13.5" thickBot="1" x14ac:dyDescent="0.25">
      <c r="A23" s="23" t="s">
        <v>811</v>
      </c>
      <c r="B23" s="13">
        <f>'Ñuble XVI'!D29</f>
        <v>4042</v>
      </c>
      <c r="C23" s="13">
        <f>'Ñuble XVI'!E29</f>
        <v>300829892</v>
      </c>
      <c r="D23" s="13">
        <f>'Ñuble XVI'!F29</f>
        <v>2116</v>
      </c>
      <c r="E23" s="39">
        <f>'Ñuble XVI'!G29</f>
        <v>66527040</v>
      </c>
      <c r="F23" s="39">
        <f>'Ñuble XVI'!H29</f>
        <v>185</v>
      </c>
      <c r="G23" s="39">
        <f>'Ñuble XVI'!I29</f>
        <v>13768810</v>
      </c>
      <c r="H23" s="39">
        <f>'Ñuble XVI'!J29</f>
        <v>119</v>
      </c>
      <c r="I23" s="39">
        <f>'Ñuble XVI'!K29</f>
        <v>3741360</v>
      </c>
      <c r="J23" s="13">
        <f>'Ñuble XVI'!L29</f>
        <v>1404</v>
      </c>
      <c r="K23" s="13">
        <f>'Ñuble XVI'!M29</f>
        <v>104494104</v>
      </c>
      <c r="L23" s="13">
        <f>'Ñuble XVI'!N29</f>
        <v>912</v>
      </c>
      <c r="M23" s="13">
        <f>'Ñuble XVI'!O29</f>
        <v>28673280</v>
      </c>
      <c r="N23" s="13">
        <f>'Ñuble XVI'!P29</f>
        <v>19</v>
      </c>
      <c r="O23" s="13">
        <f>'Ñuble XVI'!Q29</f>
        <v>1414094</v>
      </c>
      <c r="P23" s="13">
        <f>'Ñuble XVI'!R29</f>
        <v>20</v>
      </c>
      <c r="Q23" s="13">
        <f>'Ñuble XVI'!S29</f>
        <v>628800</v>
      </c>
      <c r="R23" s="13">
        <f>'Ñuble XVI'!T29</f>
        <v>29</v>
      </c>
      <c r="S23" s="13">
        <f>'Ñuble XVI'!U29</f>
        <v>2158354</v>
      </c>
      <c r="T23" s="13">
        <f>'Ñuble XVI'!V29</f>
        <v>20</v>
      </c>
      <c r="U23" s="13">
        <f>'Ñuble XVI'!W29</f>
        <v>628800</v>
      </c>
      <c r="V23" s="13">
        <f>'Ñuble XVI'!X29</f>
        <v>1</v>
      </c>
      <c r="W23" s="13">
        <f>'Ñuble XVI'!Y29</f>
        <v>74426</v>
      </c>
      <c r="X23" s="13">
        <f>'Ñuble XVI'!Z29</f>
        <v>1</v>
      </c>
      <c r="Y23" s="13">
        <f>'Ñuble XVI'!AA29</f>
        <v>31440</v>
      </c>
      <c r="Z23" s="13">
        <f>'Ñuble XVI'!AB29</f>
        <v>580</v>
      </c>
      <c r="AA23" s="13">
        <f>'Ñuble XVI'!AC29</f>
        <v>43167080</v>
      </c>
      <c r="AB23" s="13">
        <f>'Ñuble XVI'!AD29</f>
        <v>451</v>
      </c>
      <c r="AC23" s="13">
        <f>'Ñuble XVI'!AE29</f>
        <v>14179440</v>
      </c>
      <c r="AD23" s="13">
        <f>'Ñuble XVI'!AF29</f>
        <v>19</v>
      </c>
      <c r="AE23" s="13">
        <f>'Ñuble XVI'!AG29</f>
        <v>1414094</v>
      </c>
      <c r="AF23" s="13">
        <f>'Ñuble XVI'!AH29</f>
        <v>12</v>
      </c>
      <c r="AG23" s="13">
        <f>'Ñuble XVI'!AI29</f>
        <v>377280</v>
      </c>
      <c r="AH23" s="6">
        <f>'Ñuble XVI'!AJ29</f>
        <v>450649430</v>
      </c>
      <c r="AI23" s="6">
        <f>'Ñuble XVI'!AK29</f>
        <v>110008560</v>
      </c>
      <c r="AJ23" s="40">
        <f>'Ñuble XVI'!AL29</f>
        <v>335333275</v>
      </c>
      <c r="AK23" s="3">
        <f>'Ñuble XVI'!AM29</f>
        <v>246775019</v>
      </c>
    </row>
    <row r="24" spans="1:39" ht="15.75" customHeight="1" thickBot="1" x14ac:dyDescent="0.3">
      <c r="A24" s="25" t="s">
        <v>800</v>
      </c>
      <c r="B24" s="29">
        <f t="shared" ref="B24:AJ24" si="0">SUM(B8:B23)</f>
        <v>59206</v>
      </c>
      <c r="C24" s="34">
        <f t="shared" si="0"/>
        <v>4406465756</v>
      </c>
      <c r="D24" s="34">
        <f t="shared" si="0"/>
        <v>32120</v>
      </c>
      <c r="E24" s="116">
        <f t="shared" si="0"/>
        <v>1009852800</v>
      </c>
      <c r="F24" s="36">
        <f t="shared" si="0"/>
        <v>9799</v>
      </c>
      <c r="G24" s="117">
        <f t="shared" si="0"/>
        <v>729300374</v>
      </c>
      <c r="H24" s="117">
        <f t="shared" si="0"/>
        <v>5158</v>
      </c>
      <c r="I24" s="116">
        <f t="shared" si="0"/>
        <v>162167520</v>
      </c>
      <c r="J24" s="29">
        <f t="shared" si="0"/>
        <v>25371</v>
      </c>
      <c r="K24" s="34">
        <f t="shared" si="0"/>
        <v>1885954840</v>
      </c>
      <c r="L24" s="34">
        <f t="shared" si="0"/>
        <v>15569</v>
      </c>
      <c r="M24" s="35">
        <f t="shared" si="0"/>
        <v>444655920</v>
      </c>
      <c r="N24" s="33">
        <f>SUM(N8:N23)</f>
        <v>2619</v>
      </c>
      <c r="O24" s="33">
        <f>SUM(O8:O23)</f>
        <v>194921694</v>
      </c>
      <c r="P24" s="33">
        <f>SUM(P8:P23)</f>
        <v>1626</v>
      </c>
      <c r="Q24" s="33">
        <f>SUM(Q8:Q23)</f>
        <v>51121440</v>
      </c>
      <c r="R24" s="29">
        <f t="shared" si="0"/>
        <v>367</v>
      </c>
      <c r="S24" s="34">
        <f t="shared" si="0"/>
        <v>27016638</v>
      </c>
      <c r="T24" s="34">
        <f t="shared" si="0"/>
        <v>300</v>
      </c>
      <c r="U24" s="35">
        <f t="shared" si="0"/>
        <v>9180480</v>
      </c>
      <c r="V24" s="88">
        <f>SUM(V8:V23)</f>
        <v>36</v>
      </c>
      <c r="W24" s="88">
        <f>SUM(W8:W23)</f>
        <v>2679336</v>
      </c>
      <c r="X24" s="88">
        <f>SUM(X8:X23)</f>
        <v>28</v>
      </c>
      <c r="Y24" s="88">
        <f>SUM(Y8:Y23)</f>
        <v>880320</v>
      </c>
      <c r="Z24" s="29">
        <f t="shared" si="0"/>
        <v>7764</v>
      </c>
      <c r="AA24" s="34">
        <f t="shared" si="0"/>
        <v>601659784</v>
      </c>
      <c r="AB24" s="34">
        <f t="shared" si="0"/>
        <v>6170</v>
      </c>
      <c r="AC24" s="35">
        <f t="shared" si="0"/>
        <v>200367120</v>
      </c>
      <c r="AD24" s="88">
        <f>SUM(AD8:AD23)</f>
        <v>1294</v>
      </c>
      <c r="AE24" s="88">
        <f>SUM(AE8:AE23)</f>
        <v>96307244</v>
      </c>
      <c r="AF24" s="88">
        <f>SUM(AF8:AF23)</f>
        <v>1039</v>
      </c>
      <c r="AG24" s="88">
        <f>SUM(AG8:AG23)</f>
        <v>32666160</v>
      </c>
      <c r="AH24" s="29">
        <f t="shared" si="0"/>
        <v>9008597466</v>
      </c>
      <c r="AI24" s="34">
        <f t="shared" si="0"/>
        <v>2237144640</v>
      </c>
      <c r="AJ24" s="117">
        <f t="shared" si="0"/>
        <v>6741443373</v>
      </c>
      <c r="AK24" s="35">
        <f>SUM(AK8:AK23)</f>
        <v>5774342821</v>
      </c>
      <c r="AL24" s="37">
        <f>AH24/2+G24+I24+O24+Q24+W24+Y24+AE24+AG24</f>
        <v>5774342821</v>
      </c>
      <c r="AM24" t="b">
        <f>AK24=AL24</f>
        <v>1</v>
      </c>
    </row>
    <row r="25" spans="1:39" x14ac:dyDescent="0.2">
      <c r="AJ25" s="38"/>
    </row>
    <row r="26" spans="1:39" x14ac:dyDescent="0.2">
      <c r="Z26" s="63"/>
      <c r="AJ26" s="38"/>
    </row>
    <row r="27" spans="1:39" x14ac:dyDescent="0.2">
      <c r="AE27">
        <f>AD24*74426</f>
        <v>96307244</v>
      </c>
      <c r="AF27">
        <f>AF24*31440</f>
        <v>32666160</v>
      </c>
      <c r="AJ27" s="38">
        <f>(AH24/2+AI24)</f>
        <v>6741443373</v>
      </c>
    </row>
    <row r="28" spans="1:39" x14ac:dyDescent="0.2">
      <c r="AJ28" s="38"/>
    </row>
    <row r="29" spans="1:39" x14ac:dyDescent="0.2">
      <c r="AJ29" s="38" t="b">
        <f>AJ24=AJ27</f>
        <v>1</v>
      </c>
    </row>
    <row r="30" spans="1:39" x14ac:dyDescent="0.2">
      <c r="AJ30" s="38"/>
    </row>
    <row r="31" spans="1:39" x14ac:dyDescent="0.2">
      <c r="AJ31" s="38"/>
    </row>
    <row r="32" spans="1:39" x14ac:dyDescent="0.2">
      <c r="AJ32" s="38"/>
    </row>
    <row r="33" spans="35:36" x14ac:dyDescent="0.2">
      <c r="AJ33" s="38"/>
    </row>
    <row r="34" spans="35:36" x14ac:dyDescent="0.2">
      <c r="AI34" s="37"/>
      <c r="AJ34" s="38"/>
    </row>
    <row r="35" spans="35:36" x14ac:dyDescent="0.2">
      <c r="AJ35" s="38"/>
    </row>
    <row r="36" spans="35:36" x14ac:dyDescent="0.2">
      <c r="AJ36" s="38"/>
    </row>
    <row r="37" spans="35:36" x14ac:dyDescent="0.2">
      <c r="AJ37" s="38"/>
    </row>
    <row r="38" spans="35:36" x14ac:dyDescent="0.2">
      <c r="AJ38" s="38"/>
    </row>
    <row r="39" spans="35:36" x14ac:dyDescent="0.2">
      <c r="AJ39" s="38"/>
    </row>
    <row r="40" spans="35:36" x14ac:dyDescent="0.2">
      <c r="AJ40" s="38"/>
    </row>
    <row r="41" spans="35:36" x14ac:dyDescent="0.2">
      <c r="AJ41" s="38"/>
    </row>
    <row r="42" spans="35:36" x14ac:dyDescent="0.2">
      <c r="AJ42" s="38"/>
    </row>
    <row r="43" spans="35:36" x14ac:dyDescent="0.2">
      <c r="AJ43" s="38"/>
    </row>
    <row r="44" spans="35:36" x14ac:dyDescent="0.2">
      <c r="AJ44" s="38"/>
    </row>
    <row r="45" spans="35:36" x14ac:dyDescent="0.2">
      <c r="AJ45" s="38"/>
    </row>
    <row r="46" spans="35:36" x14ac:dyDescent="0.2">
      <c r="AJ46" s="38"/>
    </row>
    <row r="47" spans="35:36" x14ac:dyDescent="0.2">
      <c r="AJ47" s="38"/>
    </row>
    <row r="48" spans="35:36" x14ac:dyDescent="0.2">
      <c r="AJ48" s="38"/>
    </row>
    <row r="49" spans="36:36" x14ac:dyDescent="0.2">
      <c r="AJ49" s="38"/>
    </row>
    <row r="50" spans="36:36" x14ac:dyDescent="0.2">
      <c r="AJ50" s="38"/>
    </row>
    <row r="51" spans="36:36" x14ac:dyDescent="0.2">
      <c r="AJ51" s="38"/>
    </row>
    <row r="52" spans="36:36" x14ac:dyDescent="0.2">
      <c r="AJ52" s="38"/>
    </row>
    <row r="53" spans="36:36" x14ac:dyDescent="0.2">
      <c r="AJ53" s="38"/>
    </row>
    <row r="54" spans="36:36" x14ac:dyDescent="0.2">
      <c r="AJ54" s="38"/>
    </row>
    <row r="55" spans="36:36" x14ac:dyDescent="0.2">
      <c r="AJ55" s="38"/>
    </row>
    <row r="56" spans="36:36" x14ac:dyDescent="0.2">
      <c r="AJ56" s="38"/>
    </row>
    <row r="57" spans="36:36" x14ac:dyDescent="0.2">
      <c r="AJ57" s="38"/>
    </row>
    <row r="58" spans="36:36" x14ac:dyDescent="0.2">
      <c r="AJ58" s="38"/>
    </row>
    <row r="59" spans="36:36" x14ac:dyDescent="0.2">
      <c r="AJ59" s="38"/>
    </row>
    <row r="60" spans="36:36" x14ac:dyDescent="0.2">
      <c r="AJ60" s="38"/>
    </row>
    <row r="61" spans="36:36" x14ac:dyDescent="0.2">
      <c r="AJ61" s="38"/>
    </row>
    <row r="62" spans="36:36" x14ac:dyDescent="0.2">
      <c r="AJ62" s="38"/>
    </row>
    <row r="63" spans="36:36" x14ac:dyDescent="0.2">
      <c r="AJ63" s="38"/>
    </row>
    <row r="64" spans="36:36" x14ac:dyDescent="0.2">
      <c r="AJ64" s="38"/>
    </row>
    <row r="65" spans="36:36" x14ac:dyDescent="0.2">
      <c r="AJ65" s="38"/>
    </row>
    <row r="66" spans="36:36" x14ac:dyDescent="0.2">
      <c r="AJ66" s="38"/>
    </row>
    <row r="67" spans="36:36" x14ac:dyDescent="0.2">
      <c r="AJ67" s="38"/>
    </row>
    <row r="68" spans="36:36" x14ac:dyDescent="0.2">
      <c r="AJ68" s="38"/>
    </row>
    <row r="69" spans="36:36" x14ac:dyDescent="0.2">
      <c r="AJ69" s="38"/>
    </row>
    <row r="70" spans="36:36" x14ac:dyDescent="0.2">
      <c r="AJ70" s="38"/>
    </row>
    <row r="71" spans="36:36" x14ac:dyDescent="0.2">
      <c r="AJ71" s="38"/>
    </row>
    <row r="72" spans="36:36" x14ac:dyDescent="0.2">
      <c r="AJ72" s="38"/>
    </row>
    <row r="73" spans="36:36" x14ac:dyDescent="0.2">
      <c r="AJ73" s="38"/>
    </row>
    <row r="74" spans="36:36" x14ac:dyDescent="0.2">
      <c r="AJ74" s="38"/>
    </row>
    <row r="75" spans="36:36" x14ac:dyDescent="0.2">
      <c r="AJ75" s="38"/>
    </row>
    <row r="76" spans="36:36" x14ac:dyDescent="0.2">
      <c r="AJ76" s="38"/>
    </row>
    <row r="77" spans="36:36" x14ac:dyDescent="0.2">
      <c r="AJ77" s="38"/>
    </row>
    <row r="78" spans="36:36" x14ac:dyDescent="0.2">
      <c r="AJ78" s="38"/>
    </row>
    <row r="79" spans="36:36" x14ac:dyDescent="0.2">
      <c r="AJ79" s="38"/>
    </row>
    <row r="80" spans="36:36" x14ac:dyDescent="0.2">
      <c r="AJ80" s="38"/>
    </row>
    <row r="81" spans="36:36" x14ac:dyDescent="0.2">
      <c r="AJ81" s="38"/>
    </row>
    <row r="82" spans="36:36" x14ac:dyDescent="0.2">
      <c r="AJ82" s="38"/>
    </row>
    <row r="83" spans="36:36" x14ac:dyDescent="0.2">
      <c r="AJ83" s="38"/>
    </row>
    <row r="84" spans="36:36" x14ac:dyDescent="0.2">
      <c r="AJ84" s="38"/>
    </row>
    <row r="85" spans="36:36" x14ac:dyDescent="0.2">
      <c r="AJ85" s="38"/>
    </row>
    <row r="86" spans="36:36" x14ac:dyDescent="0.2">
      <c r="AJ86" s="38"/>
    </row>
    <row r="87" spans="36:36" x14ac:dyDescent="0.2">
      <c r="AJ87" s="38"/>
    </row>
    <row r="88" spans="36:36" x14ac:dyDescent="0.2">
      <c r="AJ88" s="38"/>
    </row>
    <row r="89" spans="36:36" x14ac:dyDescent="0.2">
      <c r="AJ89" s="38"/>
    </row>
    <row r="90" spans="36:36" x14ac:dyDescent="0.2">
      <c r="AJ90" s="38"/>
    </row>
    <row r="91" spans="36:36" x14ac:dyDescent="0.2">
      <c r="AJ91" s="38"/>
    </row>
    <row r="92" spans="36:36" x14ac:dyDescent="0.2">
      <c r="AJ92" s="38"/>
    </row>
    <row r="93" spans="36:36" x14ac:dyDescent="0.2">
      <c r="AJ93" s="38"/>
    </row>
    <row r="94" spans="36:36" x14ac:dyDescent="0.2">
      <c r="AJ94" s="38"/>
    </row>
    <row r="95" spans="36:36" x14ac:dyDescent="0.2">
      <c r="AJ95" s="38"/>
    </row>
    <row r="96" spans="36:36" x14ac:dyDescent="0.2">
      <c r="AJ96" s="38"/>
    </row>
    <row r="97" spans="36:36" x14ac:dyDescent="0.2">
      <c r="AJ97" s="38"/>
    </row>
    <row r="98" spans="36:36" x14ac:dyDescent="0.2">
      <c r="AJ98" s="38"/>
    </row>
    <row r="99" spans="36:36" x14ac:dyDescent="0.2">
      <c r="AJ99" s="38"/>
    </row>
    <row r="100" spans="36:36" x14ac:dyDescent="0.2">
      <c r="AJ100" s="38"/>
    </row>
    <row r="101" spans="36:36" x14ac:dyDescent="0.2">
      <c r="AJ101" s="38"/>
    </row>
    <row r="102" spans="36:36" x14ac:dyDescent="0.2">
      <c r="AJ102" s="38"/>
    </row>
    <row r="103" spans="36:36" x14ac:dyDescent="0.2">
      <c r="AJ103" s="38"/>
    </row>
    <row r="104" spans="36:36" x14ac:dyDescent="0.2">
      <c r="AJ104" s="38"/>
    </row>
    <row r="105" spans="36:36" x14ac:dyDescent="0.2">
      <c r="AJ105" s="38"/>
    </row>
    <row r="106" spans="36:36" x14ac:dyDescent="0.2">
      <c r="AJ106" s="38"/>
    </row>
    <row r="107" spans="36:36" x14ac:dyDescent="0.2">
      <c r="AJ107" s="38"/>
    </row>
    <row r="108" spans="36:36" x14ac:dyDescent="0.2">
      <c r="AJ108" s="38"/>
    </row>
    <row r="109" spans="36:36" x14ac:dyDescent="0.2">
      <c r="AJ109" s="38"/>
    </row>
    <row r="110" spans="36:36" x14ac:dyDescent="0.2">
      <c r="AJ110" s="38"/>
    </row>
    <row r="111" spans="36:36" x14ac:dyDescent="0.2">
      <c r="AJ111" s="38"/>
    </row>
    <row r="112" spans="36:36" x14ac:dyDescent="0.2">
      <c r="AJ112" s="38"/>
    </row>
    <row r="113" spans="36:36" x14ac:dyDescent="0.2">
      <c r="AJ113" s="38"/>
    </row>
    <row r="114" spans="36:36" x14ac:dyDescent="0.2">
      <c r="AJ114" s="38"/>
    </row>
    <row r="115" spans="36:36" x14ac:dyDescent="0.2">
      <c r="AJ115" s="38"/>
    </row>
    <row r="116" spans="36:36" x14ac:dyDescent="0.2">
      <c r="AJ116" s="38"/>
    </row>
    <row r="117" spans="36:36" x14ac:dyDescent="0.2">
      <c r="AJ117" s="38"/>
    </row>
    <row r="118" spans="36:36" x14ac:dyDescent="0.2">
      <c r="AJ118" s="38"/>
    </row>
    <row r="119" spans="36:36" x14ac:dyDescent="0.2">
      <c r="AJ119" s="38"/>
    </row>
    <row r="120" spans="36:36" x14ac:dyDescent="0.2">
      <c r="AJ120" s="38"/>
    </row>
    <row r="121" spans="36:36" x14ac:dyDescent="0.2">
      <c r="AJ121" s="38"/>
    </row>
    <row r="122" spans="36:36" x14ac:dyDescent="0.2">
      <c r="AJ122" s="38"/>
    </row>
    <row r="123" spans="36:36" x14ac:dyDescent="0.2">
      <c r="AJ123" s="38"/>
    </row>
    <row r="124" spans="36:36" x14ac:dyDescent="0.2">
      <c r="AJ124" s="38"/>
    </row>
    <row r="125" spans="36:36" x14ac:dyDescent="0.2">
      <c r="AJ125" s="38"/>
    </row>
    <row r="126" spans="36:36" x14ac:dyDescent="0.2">
      <c r="AJ126" s="38"/>
    </row>
    <row r="127" spans="36:36" x14ac:dyDescent="0.2">
      <c r="AJ127" s="38"/>
    </row>
    <row r="128" spans="36:36" x14ac:dyDescent="0.2">
      <c r="AJ128" s="38"/>
    </row>
    <row r="129" spans="36:36" x14ac:dyDescent="0.2">
      <c r="AJ129" s="38"/>
    </row>
    <row r="130" spans="36:36" x14ac:dyDescent="0.2">
      <c r="AJ130" s="38"/>
    </row>
    <row r="131" spans="36:36" x14ac:dyDescent="0.2">
      <c r="AJ131" s="38"/>
    </row>
    <row r="132" spans="36:36" x14ac:dyDescent="0.2">
      <c r="AJ132" s="38"/>
    </row>
    <row r="133" spans="36:36" x14ac:dyDescent="0.2">
      <c r="AJ133" s="38"/>
    </row>
    <row r="134" spans="36:36" x14ac:dyDescent="0.2">
      <c r="AJ134" s="38"/>
    </row>
    <row r="135" spans="36:36" x14ac:dyDescent="0.2">
      <c r="AJ135" s="38"/>
    </row>
    <row r="136" spans="36:36" x14ac:dyDescent="0.2">
      <c r="AJ136" s="38"/>
    </row>
    <row r="137" spans="36:36" x14ac:dyDescent="0.2">
      <c r="AJ137" s="38"/>
    </row>
    <row r="138" spans="36:36" x14ac:dyDescent="0.2">
      <c r="AJ138" s="38"/>
    </row>
    <row r="139" spans="36:36" x14ac:dyDescent="0.2">
      <c r="AJ139" s="38"/>
    </row>
    <row r="140" spans="36:36" x14ac:dyDescent="0.2">
      <c r="AJ140" s="38"/>
    </row>
    <row r="141" spans="36:36" x14ac:dyDescent="0.2">
      <c r="AJ141" s="38"/>
    </row>
    <row r="142" spans="36:36" x14ac:dyDescent="0.2">
      <c r="AJ142" s="38"/>
    </row>
    <row r="143" spans="36:36" x14ac:dyDescent="0.2">
      <c r="AJ143" s="38"/>
    </row>
    <row r="144" spans="36:36" x14ac:dyDescent="0.2">
      <c r="AJ144" s="38"/>
    </row>
    <row r="145" spans="36:36" x14ac:dyDescent="0.2">
      <c r="AJ145" s="38"/>
    </row>
    <row r="146" spans="36:36" x14ac:dyDescent="0.2">
      <c r="AJ146" s="38"/>
    </row>
    <row r="147" spans="36:36" x14ac:dyDescent="0.2">
      <c r="AJ147" s="38"/>
    </row>
    <row r="148" spans="36:36" x14ac:dyDescent="0.2">
      <c r="AJ148" s="38"/>
    </row>
    <row r="149" spans="36:36" x14ac:dyDescent="0.2">
      <c r="AJ149" s="38"/>
    </row>
    <row r="150" spans="36:36" x14ac:dyDescent="0.2">
      <c r="AJ150" s="38"/>
    </row>
    <row r="151" spans="36:36" x14ac:dyDescent="0.2">
      <c r="AJ151" s="38"/>
    </row>
    <row r="152" spans="36:36" x14ac:dyDescent="0.2">
      <c r="AJ152" s="38"/>
    </row>
    <row r="153" spans="36:36" x14ac:dyDescent="0.2">
      <c r="AJ153" s="38"/>
    </row>
    <row r="154" spans="36:36" x14ac:dyDescent="0.2">
      <c r="AJ154" s="38"/>
    </row>
    <row r="155" spans="36:36" x14ac:dyDescent="0.2">
      <c r="AJ155" s="38"/>
    </row>
    <row r="156" spans="36:36" x14ac:dyDescent="0.2">
      <c r="AJ156" s="38"/>
    </row>
    <row r="157" spans="36:36" x14ac:dyDescent="0.2">
      <c r="AJ157" s="38"/>
    </row>
    <row r="158" spans="36:36" x14ac:dyDescent="0.2">
      <c r="AJ158" s="38"/>
    </row>
    <row r="159" spans="36:36" x14ac:dyDescent="0.2">
      <c r="AJ159" s="38"/>
    </row>
    <row r="160" spans="36:36" x14ac:dyDescent="0.2">
      <c r="AJ160" s="38"/>
    </row>
    <row r="161" spans="36:36" x14ac:dyDescent="0.2">
      <c r="AJ161" s="38"/>
    </row>
    <row r="162" spans="36:36" x14ac:dyDescent="0.2">
      <c r="AJ162" s="38"/>
    </row>
    <row r="163" spans="36:36" x14ac:dyDescent="0.2">
      <c r="AJ163" s="38"/>
    </row>
    <row r="164" spans="36:36" x14ac:dyDescent="0.2">
      <c r="AJ164" s="38"/>
    </row>
    <row r="165" spans="36:36" x14ac:dyDescent="0.2">
      <c r="AJ165" s="38"/>
    </row>
    <row r="166" spans="36:36" x14ac:dyDescent="0.2">
      <c r="AJ166" s="38"/>
    </row>
    <row r="167" spans="36:36" x14ac:dyDescent="0.2">
      <c r="AJ167" s="38"/>
    </row>
    <row r="168" spans="36:36" x14ac:dyDescent="0.2">
      <c r="AJ168" s="38"/>
    </row>
    <row r="169" spans="36:36" x14ac:dyDescent="0.2">
      <c r="AJ169" s="38"/>
    </row>
    <row r="170" spans="36:36" x14ac:dyDescent="0.2">
      <c r="AJ170" s="38"/>
    </row>
    <row r="171" spans="36:36" x14ac:dyDescent="0.2">
      <c r="AJ171" s="38"/>
    </row>
    <row r="172" spans="36:36" x14ac:dyDescent="0.2">
      <c r="AJ172" s="38"/>
    </row>
    <row r="173" spans="36:36" x14ac:dyDescent="0.2">
      <c r="AJ173" s="38"/>
    </row>
    <row r="174" spans="36:36" x14ac:dyDescent="0.2">
      <c r="AJ174" s="38"/>
    </row>
    <row r="175" spans="36:36" x14ac:dyDescent="0.2">
      <c r="AJ175" s="38"/>
    </row>
    <row r="176" spans="36:36" x14ac:dyDescent="0.2">
      <c r="AJ176" s="38"/>
    </row>
    <row r="177" spans="36:36" x14ac:dyDescent="0.2">
      <c r="AJ177" s="38"/>
    </row>
    <row r="178" spans="36:36" x14ac:dyDescent="0.2">
      <c r="AJ178" s="38"/>
    </row>
    <row r="179" spans="36:36" x14ac:dyDescent="0.2">
      <c r="AJ179" s="38"/>
    </row>
    <row r="180" spans="36:36" x14ac:dyDescent="0.2">
      <c r="AJ180" s="38"/>
    </row>
    <row r="181" spans="36:36" x14ac:dyDescent="0.2">
      <c r="AJ181" s="38"/>
    </row>
    <row r="182" spans="36:36" x14ac:dyDescent="0.2">
      <c r="AJ182" s="38"/>
    </row>
    <row r="183" spans="36:36" x14ac:dyDescent="0.2">
      <c r="AJ183" s="38"/>
    </row>
    <row r="184" spans="36:36" x14ac:dyDescent="0.2">
      <c r="AJ184" s="38"/>
    </row>
    <row r="185" spans="36:36" x14ac:dyDescent="0.2">
      <c r="AJ185" s="38"/>
    </row>
    <row r="186" spans="36:36" x14ac:dyDescent="0.2">
      <c r="AJ186" s="38"/>
    </row>
    <row r="187" spans="36:36" x14ac:dyDescent="0.2">
      <c r="AJ187" s="38"/>
    </row>
    <row r="188" spans="36:36" x14ac:dyDescent="0.2">
      <c r="AJ188" s="38"/>
    </row>
    <row r="189" spans="36:36" x14ac:dyDescent="0.2">
      <c r="AJ189" s="38"/>
    </row>
    <row r="190" spans="36:36" x14ac:dyDescent="0.2">
      <c r="AJ190" s="38"/>
    </row>
    <row r="191" spans="36:36" x14ac:dyDescent="0.2">
      <c r="AJ191" s="38"/>
    </row>
    <row r="192" spans="36:36" x14ac:dyDescent="0.2">
      <c r="AJ192" s="38"/>
    </row>
    <row r="193" spans="36:36" x14ac:dyDescent="0.2">
      <c r="AJ193" s="38"/>
    </row>
    <row r="194" spans="36:36" x14ac:dyDescent="0.2">
      <c r="AJ194" s="38"/>
    </row>
    <row r="195" spans="36:36" x14ac:dyDescent="0.2">
      <c r="AJ195" s="38"/>
    </row>
    <row r="196" spans="36:36" x14ac:dyDescent="0.2">
      <c r="AJ196" s="38"/>
    </row>
    <row r="197" spans="36:36" x14ac:dyDescent="0.2">
      <c r="AJ197" s="38"/>
    </row>
    <row r="198" spans="36:36" x14ac:dyDescent="0.2">
      <c r="AJ198" s="38"/>
    </row>
    <row r="199" spans="36:36" x14ac:dyDescent="0.2">
      <c r="AJ199" s="38"/>
    </row>
    <row r="200" spans="36:36" x14ac:dyDescent="0.2">
      <c r="AJ200" s="38"/>
    </row>
    <row r="201" spans="36:36" x14ac:dyDescent="0.2">
      <c r="AJ201" s="38"/>
    </row>
    <row r="202" spans="36:36" x14ac:dyDescent="0.2">
      <c r="AJ202" s="38"/>
    </row>
    <row r="203" spans="36:36" x14ac:dyDescent="0.2">
      <c r="AJ203" s="38"/>
    </row>
    <row r="204" spans="36:36" x14ac:dyDescent="0.2">
      <c r="AJ204" s="38"/>
    </row>
    <row r="205" spans="36:36" x14ac:dyDescent="0.2">
      <c r="AJ205" s="38"/>
    </row>
    <row r="206" spans="36:36" x14ac:dyDescent="0.2">
      <c r="AJ206" s="38"/>
    </row>
    <row r="207" spans="36:36" x14ac:dyDescent="0.2">
      <c r="AJ207" s="38"/>
    </row>
    <row r="208" spans="36:36" x14ac:dyDescent="0.2">
      <c r="AJ208" s="38"/>
    </row>
    <row r="209" spans="36:36" x14ac:dyDescent="0.2">
      <c r="AJ209" s="38"/>
    </row>
    <row r="210" spans="36:36" x14ac:dyDescent="0.2">
      <c r="AJ210" s="38"/>
    </row>
    <row r="211" spans="36:36" x14ac:dyDescent="0.2">
      <c r="AJ211" s="38"/>
    </row>
    <row r="212" spans="36:36" x14ac:dyDescent="0.2">
      <c r="AJ212" s="38"/>
    </row>
    <row r="213" spans="36:36" x14ac:dyDescent="0.2">
      <c r="AJ213" s="38"/>
    </row>
    <row r="214" spans="36:36" x14ac:dyDescent="0.2">
      <c r="AJ214" s="38"/>
    </row>
    <row r="215" spans="36:36" x14ac:dyDescent="0.2">
      <c r="AJ215" s="38"/>
    </row>
    <row r="216" spans="36:36" x14ac:dyDescent="0.2">
      <c r="AJ216" s="38"/>
    </row>
    <row r="217" spans="36:36" x14ac:dyDescent="0.2">
      <c r="AJ217" s="38"/>
    </row>
    <row r="218" spans="36:36" x14ac:dyDescent="0.2">
      <c r="AJ218" s="38"/>
    </row>
    <row r="219" spans="36:36" x14ac:dyDescent="0.2">
      <c r="AJ219" s="38"/>
    </row>
    <row r="220" spans="36:36" x14ac:dyDescent="0.2">
      <c r="AJ220" s="38"/>
    </row>
    <row r="221" spans="36:36" x14ac:dyDescent="0.2">
      <c r="AJ221" s="38"/>
    </row>
    <row r="222" spans="36:36" x14ac:dyDescent="0.2">
      <c r="AJ222" s="38"/>
    </row>
    <row r="223" spans="36:36" x14ac:dyDescent="0.2">
      <c r="AJ223" s="38"/>
    </row>
    <row r="224" spans="36:36" x14ac:dyDescent="0.2">
      <c r="AJ224" s="38"/>
    </row>
    <row r="225" spans="36:36" x14ac:dyDescent="0.2">
      <c r="AJ225" s="38"/>
    </row>
    <row r="226" spans="36:36" x14ac:dyDescent="0.2">
      <c r="AJ226" s="38"/>
    </row>
    <row r="227" spans="36:36" x14ac:dyDescent="0.2">
      <c r="AJ227" s="38"/>
    </row>
    <row r="228" spans="36:36" x14ac:dyDescent="0.2">
      <c r="AJ228" s="38"/>
    </row>
    <row r="229" spans="36:36" x14ac:dyDescent="0.2">
      <c r="AJ229" s="38"/>
    </row>
    <row r="230" spans="36:36" x14ac:dyDescent="0.2">
      <c r="AJ230" s="38"/>
    </row>
    <row r="231" spans="36:36" x14ac:dyDescent="0.2">
      <c r="AJ231" s="38"/>
    </row>
    <row r="232" spans="36:36" x14ac:dyDescent="0.2">
      <c r="AJ232" s="38"/>
    </row>
    <row r="233" spans="36:36" x14ac:dyDescent="0.2">
      <c r="AJ233" s="38"/>
    </row>
    <row r="234" spans="36:36" x14ac:dyDescent="0.2">
      <c r="AJ234" s="38"/>
    </row>
    <row r="235" spans="36:36" x14ac:dyDescent="0.2">
      <c r="AJ235" s="38"/>
    </row>
    <row r="236" spans="36:36" x14ac:dyDescent="0.2">
      <c r="AJ236" s="38"/>
    </row>
    <row r="237" spans="36:36" x14ac:dyDescent="0.2">
      <c r="AJ237" s="38"/>
    </row>
    <row r="238" spans="36:36" x14ac:dyDescent="0.2">
      <c r="AJ238" s="38"/>
    </row>
    <row r="239" spans="36:36" x14ac:dyDescent="0.2">
      <c r="AJ239" s="38"/>
    </row>
    <row r="240" spans="36:36" x14ac:dyDescent="0.2">
      <c r="AJ240" s="38"/>
    </row>
    <row r="241" spans="36:36" x14ac:dyDescent="0.2">
      <c r="AJ241" s="38"/>
    </row>
    <row r="242" spans="36:36" x14ac:dyDescent="0.2">
      <c r="AJ242" s="38"/>
    </row>
    <row r="243" spans="36:36" x14ac:dyDescent="0.2">
      <c r="AJ243" s="38"/>
    </row>
    <row r="244" spans="36:36" x14ac:dyDescent="0.2">
      <c r="AJ244" s="38"/>
    </row>
    <row r="245" spans="36:36" x14ac:dyDescent="0.2">
      <c r="AJ245" s="38"/>
    </row>
    <row r="246" spans="36:36" x14ac:dyDescent="0.2">
      <c r="AJ246" s="38"/>
    </row>
    <row r="247" spans="36:36" x14ac:dyDescent="0.2">
      <c r="AJ247" s="38"/>
    </row>
    <row r="248" spans="36:36" x14ac:dyDescent="0.2">
      <c r="AJ248" s="38"/>
    </row>
    <row r="249" spans="36:36" x14ac:dyDescent="0.2">
      <c r="AJ249" s="38"/>
    </row>
    <row r="250" spans="36:36" x14ac:dyDescent="0.2">
      <c r="AJ250" s="38"/>
    </row>
    <row r="251" spans="36:36" x14ac:dyDescent="0.2">
      <c r="AJ251" s="38"/>
    </row>
    <row r="252" spans="36:36" x14ac:dyDescent="0.2">
      <c r="AJ252" s="38"/>
    </row>
    <row r="253" spans="36:36" x14ac:dyDescent="0.2">
      <c r="AJ253" s="38"/>
    </row>
    <row r="254" spans="36:36" x14ac:dyDescent="0.2">
      <c r="AJ254" s="38"/>
    </row>
    <row r="255" spans="36:36" x14ac:dyDescent="0.2">
      <c r="AJ255" s="38"/>
    </row>
    <row r="256" spans="36:36" x14ac:dyDescent="0.2">
      <c r="AJ256" s="38"/>
    </row>
    <row r="257" spans="36:36" x14ac:dyDescent="0.2">
      <c r="AJ257" s="38"/>
    </row>
    <row r="258" spans="36:36" x14ac:dyDescent="0.2">
      <c r="AJ258" s="38"/>
    </row>
    <row r="259" spans="36:36" x14ac:dyDescent="0.2">
      <c r="AJ259" s="38"/>
    </row>
    <row r="260" spans="36:36" x14ac:dyDescent="0.2">
      <c r="AJ260" s="38"/>
    </row>
    <row r="261" spans="36:36" x14ac:dyDescent="0.2">
      <c r="AJ261" s="38"/>
    </row>
    <row r="262" spans="36:36" x14ac:dyDescent="0.2">
      <c r="AJ262" s="38"/>
    </row>
    <row r="263" spans="36:36" x14ac:dyDescent="0.2">
      <c r="AJ263" s="38"/>
    </row>
    <row r="264" spans="36:36" x14ac:dyDescent="0.2">
      <c r="AJ264" s="38"/>
    </row>
    <row r="265" spans="36:36" x14ac:dyDescent="0.2">
      <c r="AJ265" s="38"/>
    </row>
    <row r="266" spans="36:36" x14ac:dyDescent="0.2">
      <c r="AJ266" s="38"/>
    </row>
    <row r="267" spans="36:36" x14ac:dyDescent="0.2">
      <c r="AJ267" s="38"/>
    </row>
    <row r="268" spans="36:36" x14ac:dyDescent="0.2">
      <c r="AJ268" s="38"/>
    </row>
    <row r="269" spans="36:36" x14ac:dyDescent="0.2">
      <c r="AJ269" s="38"/>
    </row>
    <row r="270" spans="36:36" x14ac:dyDescent="0.2">
      <c r="AJ270" s="38"/>
    </row>
    <row r="271" spans="36:36" x14ac:dyDescent="0.2">
      <c r="AJ271" s="38"/>
    </row>
    <row r="272" spans="36:36" x14ac:dyDescent="0.2">
      <c r="AJ272" s="38"/>
    </row>
    <row r="273" spans="36:36" x14ac:dyDescent="0.2">
      <c r="AJ273" s="38"/>
    </row>
    <row r="274" spans="36:36" x14ac:dyDescent="0.2">
      <c r="AJ274" s="38"/>
    </row>
    <row r="275" spans="36:36" x14ac:dyDescent="0.2">
      <c r="AJ275" s="38"/>
    </row>
    <row r="276" spans="36:36" x14ac:dyDescent="0.2">
      <c r="AJ276" s="38"/>
    </row>
    <row r="277" spans="36:36" x14ac:dyDescent="0.2">
      <c r="AJ277" s="38"/>
    </row>
    <row r="278" spans="36:36" x14ac:dyDescent="0.2">
      <c r="AJ278" s="38"/>
    </row>
    <row r="279" spans="36:36" x14ac:dyDescent="0.2">
      <c r="AJ279" s="38"/>
    </row>
    <row r="280" spans="36:36" x14ac:dyDescent="0.2">
      <c r="AJ280" s="38"/>
    </row>
    <row r="281" spans="36:36" x14ac:dyDescent="0.2">
      <c r="AJ281" s="38"/>
    </row>
    <row r="282" spans="36:36" x14ac:dyDescent="0.2">
      <c r="AJ282" s="38"/>
    </row>
    <row r="283" spans="36:36" x14ac:dyDescent="0.2">
      <c r="AJ283" s="38"/>
    </row>
    <row r="284" spans="36:36" x14ac:dyDescent="0.2">
      <c r="AJ284" s="38"/>
    </row>
    <row r="285" spans="36:36" x14ac:dyDescent="0.2">
      <c r="AJ285" s="38"/>
    </row>
    <row r="286" spans="36:36" x14ac:dyDescent="0.2">
      <c r="AJ286" s="38"/>
    </row>
    <row r="287" spans="36:36" x14ac:dyDescent="0.2">
      <c r="AJ287" s="38"/>
    </row>
    <row r="288" spans="36:36" x14ac:dyDescent="0.2">
      <c r="AJ288" s="38"/>
    </row>
    <row r="289" spans="36:36" x14ac:dyDescent="0.2">
      <c r="AJ289" s="38"/>
    </row>
    <row r="290" spans="36:36" x14ac:dyDescent="0.2">
      <c r="AJ290" s="38"/>
    </row>
    <row r="291" spans="36:36" x14ac:dyDescent="0.2">
      <c r="AJ291" s="38"/>
    </row>
    <row r="292" spans="36:36" x14ac:dyDescent="0.2">
      <c r="AJ292" s="38"/>
    </row>
    <row r="293" spans="36:36" x14ac:dyDescent="0.2">
      <c r="AJ293" s="38"/>
    </row>
    <row r="294" spans="36:36" x14ac:dyDescent="0.2">
      <c r="AJ294" s="38"/>
    </row>
    <row r="295" spans="36:36" x14ac:dyDescent="0.2">
      <c r="AJ295" s="38"/>
    </row>
    <row r="296" spans="36:36" x14ac:dyDescent="0.2">
      <c r="AJ296" s="38"/>
    </row>
    <row r="297" spans="36:36" x14ac:dyDescent="0.2">
      <c r="AJ297" s="38"/>
    </row>
    <row r="298" spans="36:36" x14ac:dyDescent="0.2">
      <c r="AJ298" s="38"/>
    </row>
    <row r="299" spans="36:36" x14ac:dyDescent="0.2">
      <c r="AJ299" s="38"/>
    </row>
    <row r="300" spans="36:36" x14ac:dyDescent="0.2">
      <c r="AJ300" s="38"/>
    </row>
    <row r="301" spans="36:36" x14ac:dyDescent="0.2">
      <c r="AJ301" s="38"/>
    </row>
    <row r="302" spans="36:36" x14ac:dyDescent="0.2">
      <c r="AJ302" s="38"/>
    </row>
    <row r="303" spans="36:36" x14ac:dyDescent="0.2">
      <c r="AJ303" s="38"/>
    </row>
    <row r="304" spans="36:36" x14ac:dyDescent="0.2">
      <c r="AJ304" s="38"/>
    </row>
    <row r="305" spans="36:36" x14ac:dyDescent="0.2">
      <c r="AJ305" s="38"/>
    </row>
    <row r="306" spans="36:36" x14ac:dyDescent="0.2">
      <c r="AJ306" s="38"/>
    </row>
    <row r="307" spans="36:36" x14ac:dyDescent="0.2">
      <c r="AJ307" s="38"/>
    </row>
    <row r="308" spans="36:36" x14ac:dyDescent="0.2">
      <c r="AJ308" s="38"/>
    </row>
    <row r="309" spans="36:36" x14ac:dyDescent="0.2">
      <c r="AJ309" s="38"/>
    </row>
    <row r="310" spans="36:36" x14ac:dyDescent="0.2">
      <c r="AJ310" s="38"/>
    </row>
    <row r="311" spans="36:36" x14ac:dyDescent="0.2">
      <c r="AJ311" s="38"/>
    </row>
    <row r="312" spans="36:36" x14ac:dyDescent="0.2">
      <c r="AJ312" s="38"/>
    </row>
    <row r="313" spans="36:36" x14ac:dyDescent="0.2">
      <c r="AJ313" s="38"/>
    </row>
    <row r="314" spans="36:36" x14ac:dyDescent="0.2">
      <c r="AJ314" s="38"/>
    </row>
    <row r="315" spans="36:36" x14ac:dyDescent="0.2">
      <c r="AJ315" s="38"/>
    </row>
    <row r="316" spans="36:36" x14ac:dyDescent="0.2">
      <c r="AJ316" s="38"/>
    </row>
    <row r="317" spans="36:36" x14ac:dyDescent="0.2">
      <c r="AJ317" s="38"/>
    </row>
    <row r="318" spans="36:36" x14ac:dyDescent="0.2">
      <c r="AJ318" s="38"/>
    </row>
    <row r="319" spans="36:36" x14ac:dyDescent="0.2">
      <c r="AJ319" s="38"/>
    </row>
    <row r="320" spans="36:36" x14ac:dyDescent="0.2">
      <c r="AJ320" s="38"/>
    </row>
    <row r="321" spans="36:36" x14ac:dyDescent="0.2">
      <c r="AJ321" s="38"/>
    </row>
    <row r="322" spans="36:36" x14ac:dyDescent="0.2">
      <c r="AJ322" s="38"/>
    </row>
    <row r="323" spans="36:36" x14ac:dyDescent="0.2">
      <c r="AJ323" s="38"/>
    </row>
    <row r="324" spans="36:36" x14ac:dyDescent="0.2">
      <c r="AJ324" s="38"/>
    </row>
    <row r="325" spans="36:36" x14ac:dyDescent="0.2">
      <c r="AJ325" s="38"/>
    </row>
    <row r="326" spans="36:36" x14ac:dyDescent="0.2">
      <c r="AJ326" s="38"/>
    </row>
    <row r="327" spans="36:36" x14ac:dyDescent="0.2">
      <c r="AJ327" s="38"/>
    </row>
    <row r="328" spans="36:36" x14ac:dyDescent="0.2">
      <c r="AJ328" s="38"/>
    </row>
    <row r="329" spans="36:36" x14ac:dyDescent="0.2">
      <c r="AJ329" s="38"/>
    </row>
    <row r="330" spans="36:36" x14ac:dyDescent="0.2">
      <c r="AJ330" s="38"/>
    </row>
    <row r="331" spans="36:36" x14ac:dyDescent="0.2">
      <c r="AJ331" s="38"/>
    </row>
    <row r="332" spans="36:36" x14ac:dyDescent="0.2">
      <c r="AJ332" s="38"/>
    </row>
    <row r="333" spans="36:36" x14ac:dyDescent="0.2">
      <c r="AJ333" s="38"/>
    </row>
    <row r="334" spans="36:36" x14ac:dyDescent="0.2">
      <c r="AJ334" s="38"/>
    </row>
    <row r="335" spans="36:36" x14ac:dyDescent="0.2">
      <c r="AJ335" s="38"/>
    </row>
    <row r="336" spans="36:36" x14ac:dyDescent="0.2">
      <c r="AJ336" s="38"/>
    </row>
    <row r="337" spans="36:36" x14ac:dyDescent="0.2">
      <c r="AJ337" s="38"/>
    </row>
    <row r="338" spans="36:36" x14ac:dyDescent="0.2">
      <c r="AJ338" s="38"/>
    </row>
    <row r="339" spans="36:36" x14ac:dyDescent="0.2">
      <c r="AJ339" s="38"/>
    </row>
    <row r="340" spans="36:36" x14ac:dyDescent="0.2">
      <c r="AJ340" s="38"/>
    </row>
    <row r="341" spans="36:36" x14ac:dyDescent="0.2">
      <c r="AJ341" s="38"/>
    </row>
    <row r="342" spans="36:36" x14ac:dyDescent="0.2">
      <c r="AJ342" s="38"/>
    </row>
    <row r="343" spans="36:36" x14ac:dyDescent="0.2">
      <c r="AJ343" s="38"/>
    </row>
    <row r="344" spans="36:36" x14ac:dyDescent="0.2">
      <c r="AJ344" s="38"/>
    </row>
    <row r="345" spans="36:36" x14ac:dyDescent="0.2">
      <c r="AJ345" s="38"/>
    </row>
    <row r="346" spans="36:36" x14ac:dyDescent="0.2">
      <c r="AJ346" s="38"/>
    </row>
    <row r="347" spans="36:36" x14ac:dyDescent="0.2">
      <c r="AJ347" s="38"/>
    </row>
    <row r="348" spans="36:36" x14ac:dyDescent="0.2">
      <c r="AJ348" s="38"/>
    </row>
    <row r="349" spans="36:36" x14ac:dyDescent="0.2">
      <c r="AJ349" s="38"/>
    </row>
    <row r="350" spans="36:36" x14ac:dyDescent="0.2">
      <c r="AJ350" s="38"/>
    </row>
    <row r="351" spans="36:36" x14ac:dyDescent="0.2">
      <c r="AJ351" s="38"/>
    </row>
    <row r="352" spans="36:36" x14ac:dyDescent="0.2">
      <c r="AJ352" s="38"/>
    </row>
    <row r="353" spans="36:36" x14ac:dyDescent="0.2">
      <c r="AJ353" s="38"/>
    </row>
    <row r="354" spans="36:36" x14ac:dyDescent="0.2">
      <c r="AJ354" s="38"/>
    </row>
    <row r="355" spans="36:36" x14ac:dyDescent="0.2">
      <c r="AJ355" s="38"/>
    </row>
    <row r="356" spans="36:36" x14ac:dyDescent="0.2">
      <c r="AJ356" s="38"/>
    </row>
    <row r="357" spans="36:36" x14ac:dyDescent="0.2">
      <c r="AJ357" s="38"/>
    </row>
    <row r="358" spans="36:36" x14ac:dyDescent="0.2">
      <c r="AJ358" s="38"/>
    </row>
    <row r="359" spans="36:36" x14ac:dyDescent="0.2">
      <c r="AJ359" s="38"/>
    </row>
    <row r="360" spans="36:36" x14ac:dyDescent="0.2">
      <c r="AJ360" s="38"/>
    </row>
    <row r="361" spans="36:36" x14ac:dyDescent="0.2">
      <c r="AJ361" s="38"/>
    </row>
    <row r="362" spans="36:36" x14ac:dyDescent="0.2">
      <c r="AJ362" s="38"/>
    </row>
    <row r="363" spans="36:36" x14ac:dyDescent="0.2">
      <c r="AJ363" s="38"/>
    </row>
    <row r="364" spans="36:36" x14ac:dyDescent="0.2">
      <c r="AJ364" s="38"/>
    </row>
    <row r="365" spans="36:36" x14ac:dyDescent="0.2">
      <c r="AJ365" s="38"/>
    </row>
    <row r="366" spans="36:36" x14ac:dyDescent="0.2">
      <c r="AJ366" s="38"/>
    </row>
    <row r="367" spans="36:36" x14ac:dyDescent="0.2">
      <c r="AJ367" s="38"/>
    </row>
    <row r="368" spans="36:36" x14ac:dyDescent="0.2">
      <c r="AJ368" s="38"/>
    </row>
    <row r="369" spans="36:36" x14ac:dyDescent="0.2">
      <c r="AJ369" s="38"/>
    </row>
    <row r="370" spans="36:36" x14ac:dyDescent="0.2">
      <c r="AJ370" s="38"/>
    </row>
    <row r="371" spans="36:36" x14ac:dyDescent="0.2">
      <c r="AJ371" s="38"/>
    </row>
    <row r="372" spans="36:36" x14ac:dyDescent="0.2">
      <c r="AJ372" s="38"/>
    </row>
    <row r="373" spans="36:36" x14ac:dyDescent="0.2">
      <c r="AJ373" s="38"/>
    </row>
    <row r="374" spans="36:36" x14ac:dyDescent="0.2">
      <c r="AJ374" s="38"/>
    </row>
    <row r="375" spans="36:36" x14ac:dyDescent="0.2">
      <c r="AJ375" s="38"/>
    </row>
    <row r="376" spans="36:36" x14ac:dyDescent="0.2">
      <c r="AJ376" s="38"/>
    </row>
    <row r="377" spans="36:36" x14ac:dyDescent="0.2">
      <c r="AJ377" s="38"/>
    </row>
    <row r="378" spans="36:36" x14ac:dyDescent="0.2">
      <c r="AJ378" s="38"/>
    </row>
    <row r="379" spans="36:36" x14ac:dyDescent="0.2">
      <c r="AJ379" s="38"/>
    </row>
    <row r="380" spans="36:36" x14ac:dyDescent="0.2">
      <c r="AJ380" s="38"/>
    </row>
    <row r="381" spans="36:36" x14ac:dyDescent="0.2">
      <c r="AJ381" s="38"/>
    </row>
    <row r="382" spans="36:36" x14ac:dyDescent="0.2">
      <c r="AJ382" s="38"/>
    </row>
    <row r="383" spans="36:36" x14ac:dyDescent="0.2">
      <c r="AJ383" s="38"/>
    </row>
    <row r="384" spans="36:36" x14ac:dyDescent="0.2">
      <c r="AJ384" s="38"/>
    </row>
    <row r="385" spans="36:36" x14ac:dyDescent="0.2">
      <c r="AJ385" s="38"/>
    </row>
    <row r="386" spans="36:36" x14ac:dyDescent="0.2">
      <c r="AJ386" s="38"/>
    </row>
    <row r="387" spans="36:36" x14ac:dyDescent="0.2">
      <c r="AJ387" s="38"/>
    </row>
    <row r="388" spans="36:36" x14ac:dyDescent="0.2">
      <c r="AJ388" s="38"/>
    </row>
    <row r="389" spans="36:36" x14ac:dyDescent="0.2">
      <c r="AJ389" s="38"/>
    </row>
    <row r="390" spans="36:36" x14ac:dyDescent="0.2">
      <c r="AJ390" s="38"/>
    </row>
    <row r="391" spans="36:36" x14ac:dyDescent="0.2">
      <c r="AJ391" s="38"/>
    </row>
    <row r="392" spans="36:36" x14ac:dyDescent="0.2">
      <c r="AJ392" s="38"/>
    </row>
    <row r="393" spans="36:36" x14ac:dyDescent="0.2">
      <c r="AJ393" s="38"/>
    </row>
    <row r="394" spans="36:36" x14ac:dyDescent="0.2">
      <c r="AJ394" s="38"/>
    </row>
    <row r="395" spans="36:36" x14ac:dyDescent="0.2">
      <c r="AJ395" s="38"/>
    </row>
    <row r="396" spans="36:36" x14ac:dyDescent="0.2">
      <c r="AJ396" s="38"/>
    </row>
    <row r="397" spans="36:36" x14ac:dyDescent="0.2">
      <c r="AJ397" s="38"/>
    </row>
    <row r="398" spans="36:36" x14ac:dyDescent="0.2">
      <c r="AJ398" s="38"/>
    </row>
    <row r="399" spans="36:36" x14ac:dyDescent="0.2">
      <c r="AJ399" s="38"/>
    </row>
    <row r="400" spans="36:36" x14ac:dyDescent="0.2">
      <c r="AJ400" s="38"/>
    </row>
    <row r="401" spans="36:36" x14ac:dyDescent="0.2">
      <c r="AJ401" s="38"/>
    </row>
    <row r="402" spans="36:36" x14ac:dyDescent="0.2">
      <c r="AJ402" s="38"/>
    </row>
    <row r="403" spans="36:36" x14ac:dyDescent="0.2">
      <c r="AJ403" s="38"/>
    </row>
    <row r="404" spans="36:36" x14ac:dyDescent="0.2">
      <c r="AJ404" s="38"/>
    </row>
    <row r="405" spans="36:36" x14ac:dyDescent="0.2">
      <c r="AJ405" s="38"/>
    </row>
    <row r="406" spans="36:36" x14ac:dyDescent="0.2">
      <c r="AJ406" s="38"/>
    </row>
    <row r="407" spans="36:36" x14ac:dyDescent="0.2">
      <c r="AJ407" s="38"/>
    </row>
    <row r="408" spans="36:36" x14ac:dyDescent="0.2">
      <c r="AJ408" s="38"/>
    </row>
    <row r="409" spans="36:36" x14ac:dyDescent="0.2">
      <c r="AJ409" s="38"/>
    </row>
    <row r="410" spans="36:36" x14ac:dyDescent="0.2">
      <c r="AJ410" s="38"/>
    </row>
    <row r="411" spans="36:36" x14ac:dyDescent="0.2">
      <c r="AJ411" s="38"/>
    </row>
    <row r="412" spans="36:36" x14ac:dyDescent="0.2">
      <c r="AJ412" s="38"/>
    </row>
    <row r="413" spans="36:36" x14ac:dyDescent="0.2">
      <c r="AJ413" s="38"/>
    </row>
    <row r="414" spans="36:36" x14ac:dyDescent="0.2">
      <c r="AJ414" s="38"/>
    </row>
    <row r="415" spans="36:36" x14ac:dyDescent="0.2">
      <c r="AJ415" s="38"/>
    </row>
    <row r="416" spans="36:36" x14ac:dyDescent="0.2">
      <c r="AJ416" s="38"/>
    </row>
    <row r="417" spans="36:36" x14ac:dyDescent="0.2">
      <c r="AJ417" s="38"/>
    </row>
    <row r="418" spans="36:36" x14ac:dyDescent="0.2">
      <c r="AJ418" s="38"/>
    </row>
    <row r="419" spans="36:36" x14ac:dyDescent="0.2">
      <c r="AJ419" s="38"/>
    </row>
    <row r="420" spans="36:36" x14ac:dyDescent="0.2">
      <c r="AJ420" s="38"/>
    </row>
    <row r="421" spans="36:36" x14ac:dyDescent="0.2">
      <c r="AJ421" s="38"/>
    </row>
    <row r="422" spans="36:36" x14ac:dyDescent="0.2">
      <c r="AJ422" s="38"/>
    </row>
    <row r="423" spans="36:36" x14ac:dyDescent="0.2">
      <c r="AJ423" s="38"/>
    </row>
    <row r="424" spans="36:36" x14ac:dyDescent="0.2">
      <c r="AJ424" s="38"/>
    </row>
    <row r="425" spans="36:36" x14ac:dyDescent="0.2">
      <c r="AJ425" s="38"/>
    </row>
    <row r="426" spans="36:36" x14ac:dyDescent="0.2">
      <c r="AJ426" s="38"/>
    </row>
    <row r="427" spans="36:36" x14ac:dyDescent="0.2">
      <c r="AJ427" s="38"/>
    </row>
    <row r="428" spans="36:36" x14ac:dyDescent="0.2">
      <c r="AJ428" s="38"/>
    </row>
    <row r="429" spans="36:36" x14ac:dyDescent="0.2">
      <c r="AJ429" s="38"/>
    </row>
    <row r="430" spans="36:36" x14ac:dyDescent="0.2">
      <c r="AJ430" s="38"/>
    </row>
    <row r="431" spans="36:36" x14ac:dyDescent="0.2">
      <c r="AJ431" s="38"/>
    </row>
    <row r="432" spans="36:36" x14ac:dyDescent="0.2">
      <c r="AJ432" s="38"/>
    </row>
    <row r="433" spans="36:36" x14ac:dyDescent="0.2">
      <c r="AJ433" s="38"/>
    </row>
    <row r="434" spans="36:36" x14ac:dyDescent="0.2">
      <c r="AJ434" s="38"/>
    </row>
    <row r="435" spans="36:36" x14ac:dyDescent="0.2">
      <c r="AJ435" s="38"/>
    </row>
    <row r="436" spans="36:36" x14ac:dyDescent="0.2">
      <c r="AJ436" s="38"/>
    </row>
    <row r="437" spans="36:36" x14ac:dyDescent="0.2">
      <c r="AJ437" s="38"/>
    </row>
    <row r="438" spans="36:36" x14ac:dyDescent="0.2">
      <c r="AJ438" s="38"/>
    </row>
    <row r="439" spans="36:36" x14ac:dyDescent="0.2">
      <c r="AJ439" s="38"/>
    </row>
    <row r="440" spans="36:36" x14ac:dyDescent="0.2">
      <c r="AJ440" s="38"/>
    </row>
    <row r="441" spans="36:36" x14ac:dyDescent="0.2">
      <c r="AJ441" s="38"/>
    </row>
    <row r="442" spans="36:36" x14ac:dyDescent="0.2">
      <c r="AJ442" s="38"/>
    </row>
    <row r="443" spans="36:36" x14ac:dyDescent="0.2">
      <c r="AJ443" s="38"/>
    </row>
    <row r="444" spans="36:36" x14ac:dyDescent="0.2">
      <c r="AJ444" s="38"/>
    </row>
    <row r="445" spans="36:36" x14ac:dyDescent="0.2">
      <c r="AJ445" s="38"/>
    </row>
    <row r="446" spans="36:36" x14ac:dyDescent="0.2">
      <c r="AJ446" s="38"/>
    </row>
    <row r="447" spans="36:36" x14ac:dyDescent="0.2">
      <c r="AJ447" s="38"/>
    </row>
    <row r="448" spans="36:36" x14ac:dyDescent="0.2">
      <c r="AJ448" s="38"/>
    </row>
    <row r="449" spans="36:36" x14ac:dyDescent="0.2">
      <c r="AJ449" s="38"/>
    </row>
    <row r="450" spans="36:36" x14ac:dyDescent="0.2">
      <c r="AJ450" s="38"/>
    </row>
    <row r="451" spans="36:36" x14ac:dyDescent="0.2">
      <c r="AJ451" s="38"/>
    </row>
    <row r="452" spans="36:36" x14ac:dyDescent="0.2">
      <c r="AJ452" s="38"/>
    </row>
    <row r="453" spans="36:36" x14ac:dyDescent="0.2">
      <c r="AJ453" s="38"/>
    </row>
    <row r="454" spans="36:36" x14ac:dyDescent="0.2">
      <c r="AJ454" s="38"/>
    </row>
    <row r="455" spans="36:36" x14ac:dyDescent="0.2">
      <c r="AJ455" s="38"/>
    </row>
    <row r="456" spans="36:36" x14ac:dyDescent="0.2">
      <c r="AJ456" s="38"/>
    </row>
    <row r="457" spans="36:36" x14ac:dyDescent="0.2">
      <c r="AJ457" s="38"/>
    </row>
    <row r="458" spans="36:36" x14ac:dyDescent="0.2">
      <c r="AJ458" s="38"/>
    </row>
    <row r="459" spans="36:36" x14ac:dyDescent="0.2">
      <c r="AJ459" s="38"/>
    </row>
    <row r="460" spans="36:36" x14ac:dyDescent="0.2">
      <c r="AJ460" s="38"/>
    </row>
    <row r="461" spans="36:36" x14ac:dyDescent="0.2">
      <c r="AJ461" s="38"/>
    </row>
    <row r="462" spans="36:36" x14ac:dyDescent="0.2">
      <c r="AJ462" s="38"/>
    </row>
    <row r="463" spans="36:36" x14ac:dyDescent="0.2">
      <c r="AJ463" s="38"/>
    </row>
    <row r="464" spans="36:36" x14ac:dyDescent="0.2">
      <c r="AJ464" s="38"/>
    </row>
    <row r="465" spans="36:36" x14ac:dyDescent="0.2">
      <c r="AJ465" s="38"/>
    </row>
    <row r="466" spans="36:36" x14ac:dyDescent="0.2">
      <c r="AJ466" s="38"/>
    </row>
    <row r="467" spans="36:36" x14ac:dyDescent="0.2">
      <c r="AJ467" s="38"/>
    </row>
    <row r="468" spans="36:36" x14ac:dyDescent="0.2">
      <c r="AJ468" s="38"/>
    </row>
    <row r="469" spans="36:36" x14ac:dyDescent="0.2">
      <c r="AJ469" s="38"/>
    </row>
    <row r="470" spans="36:36" x14ac:dyDescent="0.2">
      <c r="AJ470" s="38"/>
    </row>
    <row r="471" spans="36:36" x14ac:dyDescent="0.2">
      <c r="AJ471" s="38"/>
    </row>
    <row r="472" spans="36:36" x14ac:dyDescent="0.2">
      <c r="AJ472" s="38"/>
    </row>
    <row r="473" spans="36:36" x14ac:dyDescent="0.2">
      <c r="AJ473" s="38"/>
    </row>
    <row r="474" spans="36:36" x14ac:dyDescent="0.2">
      <c r="AJ474" s="38"/>
    </row>
    <row r="475" spans="36:36" x14ac:dyDescent="0.2">
      <c r="AJ475" s="38"/>
    </row>
    <row r="476" spans="36:36" x14ac:dyDescent="0.2">
      <c r="AJ476" s="38"/>
    </row>
    <row r="477" spans="36:36" x14ac:dyDescent="0.2">
      <c r="AJ477" s="38"/>
    </row>
    <row r="478" spans="36:36" x14ac:dyDescent="0.2">
      <c r="AJ478" s="38"/>
    </row>
    <row r="479" spans="36:36" x14ac:dyDescent="0.2">
      <c r="AJ479" s="38"/>
    </row>
    <row r="480" spans="36:36" x14ac:dyDescent="0.2">
      <c r="AJ480" s="38"/>
    </row>
    <row r="481" spans="36:36" x14ac:dyDescent="0.2">
      <c r="AJ481" s="38"/>
    </row>
    <row r="482" spans="36:36" x14ac:dyDescent="0.2">
      <c r="AJ482" s="38"/>
    </row>
    <row r="483" spans="36:36" x14ac:dyDescent="0.2">
      <c r="AJ483" s="38"/>
    </row>
    <row r="484" spans="36:36" x14ac:dyDescent="0.2">
      <c r="AJ484" s="38"/>
    </row>
    <row r="485" spans="36:36" x14ac:dyDescent="0.2">
      <c r="AJ485" s="38"/>
    </row>
    <row r="486" spans="36:36" x14ac:dyDescent="0.2">
      <c r="AJ486" s="38"/>
    </row>
    <row r="487" spans="36:36" x14ac:dyDescent="0.2">
      <c r="AJ487" s="38"/>
    </row>
    <row r="488" spans="36:36" x14ac:dyDescent="0.2">
      <c r="AJ488" s="38"/>
    </row>
    <row r="489" spans="36:36" x14ac:dyDescent="0.2">
      <c r="AJ489" s="38"/>
    </row>
    <row r="490" spans="36:36" x14ac:dyDescent="0.2">
      <c r="AJ490" s="38"/>
    </row>
    <row r="491" spans="36:36" x14ac:dyDescent="0.2">
      <c r="AJ491" s="38"/>
    </row>
    <row r="492" spans="36:36" x14ac:dyDescent="0.2">
      <c r="AJ492" s="38"/>
    </row>
    <row r="493" spans="36:36" x14ac:dyDescent="0.2">
      <c r="AJ493" s="38"/>
    </row>
    <row r="494" spans="36:36" x14ac:dyDescent="0.2">
      <c r="AJ494" s="38"/>
    </row>
    <row r="495" spans="36:36" x14ac:dyDescent="0.2">
      <c r="AJ495" s="38"/>
    </row>
    <row r="496" spans="36:36" x14ac:dyDescent="0.2">
      <c r="AJ496" s="38"/>
    </row>
    <row r="497" spans="36:36" x14ac:dyDescent="0.2">
      <c r="AJ497" s="38"/>
    </row>
    <row r="498" spans="36:36" x14ac:dyDescent="0.2">
      <c r="AJ498" s="38"/>
    </row>
    <row r="499" spans="36:36" x14ac:dyDescent="0.2">
      <c r="AJ499" s="38"/>
    </row>
    <row r="500" spans="36:36" x14ac:dyDescent="0.2">
      <c r="AJ500" s="38"/>
    </row>
    <row r="501" spans="36:36" x14ac:dyDescent="0.2">
      <c r="AJ501" s="38"/>
    </row>
    <row r="502" spans="36:36" x14ac:dyDescent="0.2">
      <c r="AJ502" s="38"/>
    </row>
    <row r="503" spans="36:36" x14ac:dyDescent="0.2">
      <c r="AJ503" s="38"/>
    </row>
    <row r="504" spans="36:36" x14ac:dyDescent="0.2">
      <c r="AJ504" s="38"/>
    </row>
    <row r="505" spans="36:36" x14ac:dyDescent="0.2">
      <c r="AJ505" s="38"/>
    </row>
    <row r="506" spans="36:36" x14ac:dyDescent="0.2">
      <c r="AJ506" s="38"/>
    </row>
    <row r="507" spans="36:36" x14ac:dyDescent="0.2">
      <c r="AJ507" s="38"/>
    </row>
    <row r="508" spans="36:36" x14ac:dyDescent="0.2">
      <c r="AJ508" s="38"/>
    </row>
    <row r="509" spans="36:36" x14ac:dyDescent="0.2">
      <c r="AJ509" s="38"/>
    </row>
    <row r="510" spans="36:36" x14ac:dyDescent="0.2">
      <c r="AJ510" s="38"/>
    </row>
    <row r="511" spans="36:36" x14ac:dyDescent="0.2">
      <c r="AJ511" s="38"/>
    </row>
    <row r="512" spans="36:36" x14ac:dyDescent="0.2">
      <c r="AJ512" s="38"/>
    </row>
    <row r="513" spans="36:36" x14ac:dyDescent="0.2">
      <c r="AJ513" s="38"/>
    </row>
    <row r="514" spans="36:36" x14ac:dyDescent="0.2">
      <c r="AJ514" s="38"/>
    </row>
    <row r="515" spans="36:36" x14ac:dyDescent="0.2">
      <c r="AJ515" s="38"/>
    </row>
    <row r="516" spans="36:36" x14ac:dyDescent="0.2">
      <c r="AJ516" s="38"/>
    </row>
    <row r="517" spans="36:36" x14ac:dyDescent="0.2">
      <c r="AJ517" s="38"/>
    </row>
    <row r="518" spans="36:36" x14ac:dyDescent="0.2">
      <c r="AJ518" s="38"/>
    </row>
    <row r="519" spans="36:36" x14ac:dyDescent="0.2">
      <c r="AJ519" s="38"/>
    </row>
    <row r="520" spans="36:36" x14ac:dyDescent="0.2">
      <c r="AJ520" s="38"/>
    </row>
    <row r="521" spans="36:36" x14ac:dyDescent="0.2">
      <c r="AJ521" s="38"/>
    </row>
    <row r="522" spans="36:36" x14ac:dyDescent="0.2">
      <c r="AJ522" s="38"/>
    </row>
    <row r="523" spans="36:36" x14ac:dyDescent="0.2">
      <c r="AJ523" s="38"/>
    </row>
    <row r="524" spans="36:36" x14ac:dyDescent="0.2">
      <c r="AJ524" s="38"/>
    </row>
    <row r="525" spans="36:36" x14ac:dyDescent="0.2">
      <c r="AJ525" s="38"/>
    </row>
    <row r="526" spans="36:36" x14ac:dyDescent="0.2">
      <c r="AJ526" s="38"/>
    </row>
    <row r="527" spans="36:36" x14ac:dyDescent="0.2">
      <c r="AJ527" s="38"/>
    </row>
    <row r="528" spans="36:36" x14ac:dyDescent="0.2">
      <c r="AJ528" s="38"/>
    </row>
    <row r="529" spans="36:36" x14ac:dyDescent="0.2">
      <c r="AJ529" s="38"/>
    </row>
    <row r="530" spans="36:36" x14ac:dyDescent="0.2">
      <c r="AJ530" s="38"/>
    </row>
    <row r="531" spans="36:36" x14ac:dyDescent="0.2">
      <c r="AJ531" s="38"/>
    </row>
    <row r="532" spans="36:36" x14ac:dyDescent="0.2">
      <c r="AJ532" s="38"/>
    </row>
    <row r="533" spans="36:36" x14ac:dyDescent="0.2">
      <c r="AJ533" s="38"/>
    </row>
    <row r="534" spans="36:36" x14ac:dyDescent="0.2">
      <c r="AJ534" s="38"/>
    </row>
    <row r="535" spans="36:36" x14ac:dyDescent="0.2">
      <c r="AJ535" s="38"/>
    </row>
    <row r="536" spans="36:36" x14ac:dyDescent="0.2">
      <c r="AJ536" s="38"/>
    </row>
    <row r="537" spans="36:36" x14ac:dyDescent="0.2">
      <c r="AJ537" s="38"/>
    </row>
    <row r="538" spans="36:36" x14ac:dyDescent="0.2">
      <c r="AJ538" s="38"/>
    </row>
    <row r="539" spans="36:36" x14ac:dyDescent="0.2">
      <c r="AJ539" s="38"/>
    </row>
    <row r="540" spans="36:36" x14ac:dyDescent="0.2">
      <c r="AJ540" s="38"/>
    </row>
    <row r="541" spans="36:36" x14ac:dyDescent="0.2">
      <c r="AJ541" s="38"/>
    </row>
    <row r="542" spans="36:36" x14ac:dyDescent="0.2">
      <c r="AJ542" s="38"/>
    </row>
    <row r="543" spans="36:36" x14ac:dyDescent="0.2">
      <c r="AJ543" s="38"/>
    </row>
    <row r="544" spans="36:36" x14ac:dyDescent="0.2">
      <c r="AJ544" s="38"/>
    </row>
    <row r="545" spans="36:36" x14ac:dyDescent="0.2">
      <c r="AJ545" s="38"/>
    </row>
    <row r="546" spans="36:36" x14ac:dyDescent="0.2">
      <c r="AJ546" s="38"/>
    </row>
    <row r="547" spans="36:36" x14ac:dyDescent="0.2">
      <c r="AJ547" s="38"/>
    </row>
    <row r="548" spans="36:36" x14ac:dyDescent="0.2">
      <c r="AJ548" s="38"/>
    </row>
    <row r="549" spans="36:36" x14ac:dyDescent="0.2">
      <c r="AJ549" s="38"/>
    </row>
    <row r="550" spans="36:36" x14ac:dyDescent="0.2">
      <c r="AJ550" s="38"/>
    </row>
    <row r="551" spans="36:36" x14ac:dyDescent="0.2">
      <c r="AJ551" s="38"/>
    </row>
    <row r="552" spans="36:36" x14ac:dyDescent="0.2">
      <c r="AJ552" s="38"/>
    </row>
    <row r="553" spans="36:36" x14ac:dyDescent="0.2">
      <c r="AJ553" s="38"/>
    </row>
    <row r="554" spans="36:36" x14ac:dyDescent="0.2">
      <c r="AJ554" s="38"/>
    </row>
    <row r="555" spans="36:36" x14ac:dyDescent="0.2">
      <c r="AJ555" s="38"/>
    </row>
    <row r="556" spans="36:36" x14ac:dyDescent="0.2">
      <c r="AJ556" s="38"/>
    </row>
    <row r="557" spans="36:36" x14ac:dyDescent="0.2">
      <c r="AJ557" s="38"/>
    </row>
    <row r="558" spans="36:36" x14ac:dyDescent="0.2">
      <c r="AJ558" s="38"/>
    </row>
    <row r="559" spans="36:36" x14ac:dyDescent="0.2">
      <c r="AJ559" s="38"/>
    </row>
    <row r="560" spans="36:36" x14ac:dyDescent="0.2">
      <c r="AJ560" s="38"/>
    </row>
    <row r="561" spans="36:36" x14ac:dyDescent="0.2">
      <c r="AJ561" s="38"/>
    </row>
    <row r="562" spans="36:36" x14ac:dyDescent="0.2">
      <c r="AJ562" s="38"/>
    </row>
    <row r="563" spans="36:36" x14ac:dyDescent="0.2">
      <c r="AJ563" s="38"/>
    </row>
    <row r="564" spans="36:36" x14ac:dyDescent="0.2">
      <c r="AJ564" s="38"/>
    </row>
    <row r="565" spans="36:36" x14ac:dyDescent="0.2">
      <c r="AJ565" s="38"/>
    </row>
    <row r="566" spans="36:36" x14ac:dyDescent="0.2">
      <c r="AJ566" s="38"/>
    </row>
    <row r="567" spans="36:36" x14ac:dyDescent="0.2">
      <c r="AJ567" s="38"/>
    </row>
    <row r="568" spans="36:36" x14ac:dyDescent="0.2">
      <c r="AJ568" s="38"/>
    </row>
    <row r="569" spans="36:36" x14ac:dyDescent="0.2">
      <c r="AJ569" s="38"/>
    </row>
    <row r="570" spans="36:36" x14ac:dyDescent="0.2">
      <c r="AJ570" s="38"/>
    </row>
    <row r="571" spans="36:36" x14ac:dyDescent="0.2">
      <c r="AJ571" s="38"/>
    </row>
    <row r="572" spans="36:36" x14ac:dyDescent="0.2">
      <c r="AJ572" s="38"/>
    </row>
    <row r="573" spans="36:36" x14ac:dyDescent="0.2">
      <c r="AJ573" s="38"/>
    </row>
    <row r="574" spans="36:36" x14ac:dyDescent="0.2">
      <c r="AJ574" s="38"/>
    </row>
    <row r="575" spans="36:36" x14ac:dyDescent="0.2">
      <c r="AJ575" s="38"/>
    </row>
    <row r="576" spans="36:36" x14ac:dyDescent="0.2">
      <c r="AJ576" s="38"/>
    </row>
    <row r="577" spans="36:36" x14ac:dyDescent="0.2">
      <c r="AJ577" s="38"/>
    </row>
    <row r="578" spans="36:36" x14ac:dyDescent="0.2">
      <c r="AJ578" s="38"/>
    </row>
    <row r="579" spans="36:36" x14ac:dyDescent="0.2">
      <c r="AJ579" s="38"/>
    </row>
    <row r="580" spans="36:36" x14ac:dyDescent="0.2">
      <c r="AJ580" s="38"/>
    </row>
    <row r="581" spans="36:36" x14ac:dyDescent="0.2">
      <c r="AJ581" s="38"/>
    </row>
    <row r="582" spans="36:36" x14ac:dyDescent="0.2">
      <c r="AJ582" s="38"/>
    </row>
    <row r="583" spans="36:36" x14ac:dyDescent="0.2">
      <c r="AJ583" s="38"/>
    </row>
    <row r="584" spans="36:36" x14ac:dyDescent="0.2">
      <c r="AJ584" s="38"/>
    </row>
    <row r="585" spans="36:36" x14ac:dyDescent="0.2">
      <c r="AJ585" s="38"/>
    </row>
    <row r="586" spans="36:36" x14ac:dyDescent="0.2">
      <c r="AJ586" s="38"/>
    </row>
    <row r="587" spans="36:36" x14ac:dyDescent="0.2">
      <c r="AJ587" s="38"/>
    </row>
    <row r="588" spans="36:36" x14ac:dyDescent="0.2">
      <c r="AJ588" s="38"/>
    </row>
    <row r="589" spans="36:36" x14ac:dyDescent="0.2">
      <c r="AJ589" s="38"/>
    </row>
    <row r="590" spans="36:36" x14ac:dyDescent="0.2">
      <c r="AJ590" s="38"/>
    </row>
    <row r="591" spans="36:36" x14ac:dyDescent="0.2">
      <c r="AJ591" s="38"/>
    </row>
    <row r="592" spans="36:36" x14ac:dyDescent="0.2">
      <c r="AJ592" s="38"/>
    </row>
    <row r="593" spans="36:36" x14ac:dyDescent="0.2">
      <c r="AJ593" s="38"/>
    </row>
    <row r="594" spans="36:36" x14ac:dyDescent="0.2">
      <c r="AJ594" s="38"/>
    </row>
    <row r="595" spans="36:36" x14ac:dyDescent="0.2">
      <c r="AJ595" s="38"/>
    </row>
    <row r="596" spans="36:36" x14ac:dyDescent="0.2">
      <c r="AJ596" s="38"/>
    </row>
    <row r="597" spans="36:36" x14ac:dyDescent="0.2">
      <c r="AJ597" s="38"/>
    </row>
    <row r="598" spans="36:36" x14ac:dyDescent="0.2">
      <c r="AJ598" s="38"/>
    </row>
    <row r="599" spans="36:36" x14ac:dyDescent="0.2">
      <c r="AJ599" s="38"/>
    </row>
    <row r="600" spans="36:36" x14ac:dyDescent="0.2">
      <c r="AJ600" s="38"/>
    </row>
    <row r="601" spans="36:36" x14ac:dyDescent="0.2">
      <c r="AJ601" s="38"/>
    </row>
    <row r="602" spans="36:36" x14ac:dyDescent="0.2">
      <c r="AJ602" s="38"/>
    </row>
    <row r="603" spans="36:36" x14ac:dyDescent="0.2">
      <c r="AJ603" s="38"/>
    </row>
    <row r="604" spans="36:36" x14ac:dyDescent="0.2">
      <c r="AJ604" s="38"/>
    </row>
    <row r="605" spans="36:36" x14ac:dyDescent="0.2">
      <c r="AJ605" s="38"/>
    </row>
    <row r="606" spans="36:36" x14ac:dyDescent="0.2">
      <c r="AJ606" s="38"/>
    </row>
    <row r="607" spans="36:36" x14ac:dyDescent="0.2">
      <c r="AJ607" s="38"/>
    </row>
    <row r="608" spans="36:36" x14ac:dyDescent="0.2">
      <c r="AJ608" s="38"/>
    </row>
    <row r="609" spans="36:36" x14ac:dyDescent="0.2">
      <c r="AJ609" s="38"/>
    </row>
    <row r="610" spans="36:36" x14ac:dyDescent="0.2">
      <c r="AJ610" s="38"/>
    </row>
    <row r="611" spans="36:36" x14ac:dyDescent="0.2">
      <c r="AJ611" s="38"/>
    </row>
    <row r="612" spans="36:36" x14ac:dyDescent="0.2">
      <c r="AJ612" s="38"/>
    </row>
    <row r="613" spans="36:36" x14ac:dyDescent="0.2">
      <c r="AJ613" s="38"/>
    </row>
    <row r="614" spans="36:36" x14ac:dyDescent="0.2">
      <c r="AJ614" s="38"/>
    </row>
    <row r="615" spans="36:36" x14ac:dyDescent="0.2">
      <c r="AJ615" s="38"/>
    </row>
    <row r="616" spans="36:36" x14ac:dyDescent="0.2">
      <c r="AJ616" s="38"/>
    </row>
    <row r="617" spans="36:36" x14ac:dyDescent="0.2">
      <c r="AJ617" s="38"/>
    </row>
    <row r="618" spans="36:36" x14ac:dyDescent="0.2">
      <c r="AJ618" s="38"/>
    </row>
    <row r="619" spans="36:36" x14ac:dyDescent="0.2">
      <c r="AJ619" s="38"/>
    </row>
    <row r="620" spans="36:36" x14ac:dyDescent="0.2">
      <c r="AJ620" s="38"/>
    </row>
    <row r="621" spans="36:36" x14ac:dyDescent="0.2">
      <c r="AJ621" s="38"/>
    </row>
    <row r="622" spans="36:36" x14ac:dyDescent="0.2">
      <c r="AJ622" s="38"/>
    </row>
    <row r="623" spans="36:36" x14ac:dyDescent="0.2">
      <c r="AJ623" s="38"/>
    </row>
    <row r="624" spans="36:36" x14ac:dyDescent="0.2">
      <c r="AJ624" s="38"/>
    </row>
    <row r="625" spans="36:36" x14ac:dyDescent="0.2">
      <c r="AJ625" s="38"/>
    </row>
    <row r="626" spans="36:36" x14ac:dyDescent="0.2">
      <c r="AJ626" s="38"/>
    </row>
    <row r="627" spans="36:36" x14ac:dyDescent="0.2">
      <c r="AJ627" s="38"/>
    </row>
    <row r="628" spans="36:36" x14ac:dyDescent="0.2">
      <c r="AJ628" s="38"/>
    </row>
    <row r="629" spans="36:36" x14ac:dyDescent="0.2">
      <c r="AJ629" s="38"/>
    </row>
    <row r="630" spans="36:36" x14ac:dyDescent="0.2">
      <c r="AJ630" s="38"/>
    </row>
    <row r="631" spans="36:36" x14ac:dyDescent="0.2">
      <c r="AJ631" s="38"/>
    </row>
    <row r="632" spans="36:36" x14ac:dyDescent="0.2">
      <c r="AJ632" s="38"/>
    </row>
    <row r="633" spans="36:36" x14ac:dyDescent="0.2">
      <c r="AJ633" s="38"/>
    </row>
    <row r="634" spans="36:36" x14ac:dyDescent="0.2">
      <c r="AJ634" s="38"/>
    </row>
    <row r="635" spans="36:36" x14ac:dyDescent="0.2">
      <c r="AJ635" s="38"/>
    </row>
    <row r="636" spans="36:36" x14ac:dyDescent="0.2">
      <c r="AJ636" s="38"/>
    </row>
    <row r="637" spans="36:36" x14ac:dyDescent="0.2">
      <c r="AJ637" s="38"/>
    </row>
    <row r="638" spans="36:36" x14ac:dyDescent="0.2">
      <c r="AJ638" s="38"/>
    </row>
    <row r="639" spans="36:36" x14ac:dyDescent="0.2">
      <c r="AJ639" s="38"/>
    </row>
    <row r="640" spans="36:36" x14ac:dyDescent="0.2">
      <c r="AJ640" s="38"/>
    </row>
  </sheetData>
  <mergeCells count="20">
    <mergeCell ref="Z5:AG5"/>
    <mergeCell ref="Z6:AC6"/>
    <mergeCell ref="AD6:AG6"/>
    <mergeCell ref="AJ5:AJ7"/>
    <mergeCell ref="AK5:AK7"/>
    <mergeCell ref="A1:AM1"/>
    <mergeCell ref="A2:AM2"/>
    <mergeCell ref="A5:A7"/>
    <mergeCell ref="A3:AL3"/>
    <mergeCell ref="B5:I5"/>
    <mergeCell ref="B6:E6"/>
    <mergeCell ref="F6:I6"/>
    <mergeCell ref="J5:Q5"/>
    <mergeCell ref="AH5:AH7"/>
    <mergeCell ref="AI5:AI7"/>
    <mergeCell ref="R5:Y5"/>
    <mergeCell ref="R6:U6"/>
    <mergeCell ref="J6:M6"/>
    <mergeCell ref="N6:Q6"/>
    <mergeCell ref="V6:Y6"/>
  </mergeCells>
  <phoneticPr fontId="3" type="noConversion"/>
  <printOptions horizontalCentered="1"/>
  <pageMargins left="0" right="0" top="1.9685039370078741" bottom="0.98425196850393704" header="0.39370078740157483" footer="0.78740157480314965"/>
  <pageSetup paperSize="20480" orientation="landscape" r:id="rId1"/>
  <headerFooter alignWithMargins="0">
    <oddHeader>&amp;LDivisión de Municipalidades
Departamento de Finanzas Municipales
Unidad de Analisis Financiero</oddHeader>
    <oddFooter>&amp;L&amp;D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4"/>
  <sheetViews>
    <sheetView tabSelected="1" zoomScale="90" zoomScaleNormal="90" workbookViewId="0">
      <pane ySplit="1" topLeftCell="A2" activePane="bottomLeft" state="frozen"/>
      <selection pane="bottomLeft" activeCell="J36" sqref="J36"/>
    </sheetView>
  </sheetViews>
  <sheetFormatPr baseColWidth="10" defaultRowHeight="12.75" x14ac:dyDescent="0.2"/>
  <cols>
    <col min="1" max="1" width="9.5703125" customWidth="1"/>
    <col min="2" max="2" width="13.140625" customWidth="1"/>
    <col min="3" max="3" width="15.28515625" bestFit="1" customWidth="1"/>
    <col min="4" max="4" width="14.5703125" style="38" customWidth="1"/>
    <col min="5" max="5" width="14.7109375" style="38" customWidth="1"/>
    <col min="6" max="6" width="13.28515625" style="38" customWidth="1"/>
    <col min="7" max="11" width="14.7109375" style="38" customWidth="1"/>
    <col min="12" max="12" width="14.5703125" style="38" customWidth="1"/>
    <col min="13" max="13" width="14.7109375" style="38" customWidth="1"/>
    <col min="14" max="14" width="12.28515625" style="38" customWidth="1"/>
    <col min="15" max="19" width="14.85546875" style="38" customWidth="1"/>
    <col min="20" max="20" width="14.5703125" style="38" customWidth="1"/>
    <col min="21" max="21" width="14.7109375" style="38" customWidth="1"/>
    <col min="22" max="22" width="12.28515625" style="38" customWidth="1"/>
    <col min="23" max="27" width="14.7109375" style="38" customWidth="1"/>
    <col min="28" max="28" width="14.5703125" style="38" customWidth="1"/>
    <col min="29" max="29" width="14.7109375" style="38" customWidth="1"/>
    <col min="30" max="30" width="12.28515625" style="38" customWidth="1"/>
    <col min="31" max="35" width="14.7109375" style="38" customWidth="1"/>
    <col min="36" max="36" width="16.140625" style="38" customWidth="1"/>
    <col min="37" max="37" width="14.42578125" style="38" customWidth="1"/>
    <col min="38" max="38" width="15.7109375" style="38" customWidth="1"/>
    <col min="39" max="39" width="14.42578125" style="38" customWidth="1"/>
    <col min="41" max="41" width="14" customWidth="1"/>
  </cols>
  <sheetData>
    <row r="1" spans="1:41" s="27" customFormat="1" ht="18" x14ac:dyDescent="0.25">
      <c r="A1" s="219" t="s">
        <v>854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219"/>
    </row>
    <row r="2" spans="1:41" s="27" customFormat="1" ht="18" x14ac:dyDescent="0.25">
      <c r="A2" s="219" t="s">
        <v>847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</row>
    <row r="3" spans="1:41" s="27" customFormat="1" ht="18" x14ac:dyDescent="0.25">
      <c r="A3" s="219" t="s">
        <v>836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</row>
    <row r="4" spans="1:41" ht="13.5" thickBot="1" x14ac:dyDescent="0.25"/>
    <row r="5" spans="1:41" ht="27" customHeight="1" thickBot="1" x14ac:dyDescent="0.25">
      <c r="A5" s="241" t="s">
        <v>780</v>
      </c>
      <c r="B5" s="232" t="s">
        <v>781</v>
      </c>
      <c r="C5" s="235" t="s">
        <v>782</v>
      </c>
      <c r="D5" s="223" t="s">
        <v>858</v>
      </c>
      <c r="E5" s="224"/>
      <c r="F5" s="224"/>
      <c r="G5" s="224"/>
      <c r="H5" s="224"/>
      <c r="I5" s="224"/>
      <c r="J5" s="224"/>
      <c r="K5" s="225"/>
      <c r="L5" s="224" t="s">
        <v>859</v>
      </c>
      <c r="M5" s="224"/>
      <c r="N5" s="224"/>
      <c r="O5" s="224"/>
      <c r="P5" s="224"/>
      <c r="Q5" s="224"/>
      <c r="R5" s="224"/>
      <c r="S5" s="225"/>
      <c r="T5" s="223" t="s">
        <v>860</v>
      </c>
      <c r="U5" s="224"/>
      <c r="V5" s="224"/>
      <c r="W5" s="224"/>
      <c r="X5" s="224"/>
      <c r="Y5" s="224"/>
      <c r="Z5" s="224"/>
      <c r="AA5" s="225"/>
      <c r="AB5" s="223" t="s">
        <v>861</v>
      </c>
      <c r="AC5" s="224"/>
      <c r="AD5" s="224"/>
      <c r="AE5" s="224"/>
      <c r="AF5" s="224"/>
      <c r="AG5" s="224"/>
      <c r="AH5" s="224"/>
      <c r="AI5" s="225"/>
      <c r="AJ5" s="226" t="s">
        <v>784</v>
      </c>
      <c r="AK5" s="229" t="s">
        <v>783</v>
      </c>
      <c r="AL5" s="229" t="s">
        <v>853</v>
      </c>
      <c r="AM5" s="216" t="s">
        <v>852</v>
      </c>
    </row>
    <row r="6" spans="1:41" ht="19.5" customHeight="1" thickBot="1" x14ac:dyDescent="0.25">
      <c r="A6" s="242"/>
      <c r="B6" s="233"/>
      <c r="C6" s="236"/>
      <c r="D6" s="223" t="s">
        <v>850</v>
      </c>
      <c r="E6" s="224"/>
      <c r="F6" s="224"/>
      <c r="G6" s="225"/>
      <c r="H6" s="224" t="s">
        <v>851</v>
      </c>
      <c r="I6" s="224"/>
      <c r="J6" s="224"/>
      <c r="K6" s="225"/>
      <c r="L6" s="224" t="s">
        <v>850</v>
      </c>
      <c r="M6" s="224"/>
      <c r="N6" s="224"/>
      <c r="O6" s="225"/>
      <c r="P6" s="224" t="s">
        <v>851</v>
      </c>
      <c r="Q6" s="224"/>
      <c r="R6" s="224"/>
      <c r="S6" s="225"/>
      <c r="T6" s="224" t="s">
        <v>850</v>
      </c>
      <c r="U6" s="224"/>
      <c r="V6" s="224"/>
      <c r="W6" s="225"/>
      <c r="X6" s="224" t="s">
        <v>851</v>
      </c>
      <c r="Y6" s="224"/>
      <c r="Z6" s="224"/>
      <c r="AA6" s="225"/>
      <c r="AB6" s="224" t="s">
        <v>850</v>
      </c>
      <c r="AC6" s="224"/>
      <c r="AD6" s="224"/>
      <c r="AE6" s="225"/>
      <c r="AF6" s="224" t="s">
        <v>851</v>
      </c>
      <c r="AG6" s="224"/>
      <c r="AH6" s="224"/>
      <c r="AI6" s="225"/>
      <c r="AJ6" s="227"/>
      <c r="AK6" s="230"/>
      <c r="AL6" s="230"/>
      <c r="AM6" s="217"/>
    </row>
    <row r="7" spans="1:41" ht="52.5" customHeight="1" thickBot="1" x14ac:dyDescent="0.25">
      <c r="A7" s="243"/>
      <c r="B7" s="234"/>
      <c r="C7" s="237"/>
      <c r="D7" s="103" t="s">
        <v>803</v>
      </c>
      <c r="E7" s="104" t="s">
        <v>778</v>
      </c>
      <c r="F7" s="105" t="s">
        <v>802</v>
      </c>
      <c r="G7" s="106" t="s">
        <v>779</v>
      </c>
      <c r="H7" s="103" t="s">
        <v>803</v>
      </c>
      <c r="I7" s="104" t="s">
        <v>778</v>
      </c>
      <c r="J7" s="105" t="s">
        <v>802</v>
      </c>
      <c r="K7" s="106" t="s">
        <v>779</v>
      </c>
      <c r="L7" s="124" t="s">
        <v>803</v>
      </c>
      <c r="M7" s="104" t="s">
        <v>778</v>
      </c>
      <c r="N7" s="104" t="s">
        <v>777</v>
      </c>
      <c r="O7" s="107" t="s">
        <v>779</v>
      </c>
      <c r="P7" s="103" t="s">
        <v>803</v>
      </c>
      <c r="Q7" s="104" t="s">
        <v>778</v>
      </c>
      <c r="R7" s="104" t="s">
        <v>777</v>
      </c>
      <c r="S7" s="107" t="s">
        <v>779</v>
      </c>
      <c r="T7" s="108" t="s">
        <v>803</v>
      </c>
      <c r="U7" s="109" t="s">
        <v>778</v>
      </c>
      <c r="V7" s="109" t="s">
        <v>777</v>
      </c>
      <c r="W7" s="110" t="s">
        <v>779</v>
      </c>
      <c r="X7" s="108" t="s">
        <v>803</v>
      </c>
      <c r="Y7" s="109" t="s">
        <v>778</v>
      </c>
      <c r="Z7" s="109" t="s">
        <v>777</v>
      </c>
      <c r="AA7" s="110" t="s">
        <v>779</v>
      </c>
      <c r="AB7" s="108" t="s">
        <v>803</v>
      </c>
      <c r="AC7" s="109" t="s">
        <v>778</v>
      </c>
      <c r="AD7" s="109" t="s">
        <v>777</v>
      </c>
      <c r="AE7" s="110" t="s">
        <v>779</v>
      </c>
      <c r="AF7" s="103" t="s">
        <v>803</v>
      </c>
      <c r="AG7" s="104" t="s">
        <v>778</v>
      </c>
      <c r="AH7" s="104" t="s">
        <v>777</v>
      </c>
      <c r="AI7" s="107" t="s">
        <v>779</v>
      </c>
      <c r="AJ7" s="228"/>
      <c r="AK7" s="231"/>
      <c r="AL7" s="231"/>
      <c r="AM7" s="218"/>
    </row>
    <row r="8" spans="1:41" x14ac:dyDescent="0.2">
      <c r="A8" s="4" t="s">
        <v>15</v>
      </c>
      <c r="B8" s="1" t="s">
        <v>9</v>
      </c>
      <c r="C8" s="10" t="s">
        <v>16</v>
      </c>
      <c r="D8" s="125">
        <v>842</v>
      </c>
      <c r="E8" s="15">
        <f>D8*74426</f>
        <v>62666692</v>
      </c>
      <c r="F8" s="62">
        <v>528</v>
      </c>
      <c r="G8" s="17">
        <f>F8*31440</f>
        <v>16600320</v>
      </c>
      <c r="H8" s="64">
        <v>24</v>
      </c>
      <c r="I8" s="64">
        <f>H8*74426</f>
        <v>1786224</v>
      </c>
      <c r="J8" s="64">
        <v>21</v>
      </c>
      <c r="K8" s="17">
        <f>J8*31440</f>
        <v>660240</v>
      </c>
      <c r="L8" s="113">
        <v>410</v>
      </c>
      <c r="M8" s="15">
        <f>L8*74426</f>
        <v>30514660</v>
      </c>
      <c r="N8" s="92">
        <v>223</v>
      </c>
      <c r="O8" s="17">
        <f>N8*31440</f>
        <v>7011120</v>
      </c>
      <c r="P8" s="64">
        <v>7</v>
      </c>
      <c r="Q8" s="64">
        <f>P8*74426</f>
        <v>520982</v>
      </c>
      <c r="R8" s="64">
        <v>7</v>
      </c>
      <c r="S8" s="64">
        <f>R8*31440</f>
        <v>220080</v>
      </c>
      <c r="T8" s="92">
        <v>9</v>
      </c>
      <c r="U8" s="15">
        <f>T8*74426</f>
        <v>669834</v>
      </c>
      <c r="V8" s="62">
        <v>8</v>
      </c>
      <c r="W8" s="17">
        <f>V8*31440</f>
        <v>251520</v>
      </c>
      <c r="X8" s="64"/>
      <c r="Y8" s="64">
        <f>X8*74426</f>
        <v>0</v>
      </c>
      <c r="Z8" s="64"/>
      <c r="AA8" s="64">
        <f>Z8*31440</f>
        <v>0</v>
      </c>
      <c r="AB8" s="62"/>
      <c r="AC8" s="15">
        <f>AB8*74426</f>
        <v>0</v>
      </c>
      <c r="AD8" s="62"/>
      <c r="AE8" s="64">
        <f>AD8*31440</f>
        <v>0</v>
      </c>
      <c r="AF8" s="15"/>
      <c r="AG8" s="15">
        <f>AF8*74426</f>
        <v>0</v>
      </c>
      <c r="AH8" s="15"/>
      <c r="AI8" s="15">
        <f>AH8*31440</f>
        <v>0</v>
      </c>
      <c r="AJ8" s="47">
        <f t="shared" ref="AJ8:AJ14" si="0">E8+M8+U8+AC8</f>
        <v>93851186</v>
      </c>
      <c r="AK8" s="15">
        <f>G8+O8+W8+AE8</f>
        <v>23862960</v>
      </c>
      <c r="AL8" s="15">
        <f>AJ8/2+AK8</f>
        <v>70788553</v>
      </c>
      <c r="AM8" s="17">
        <f>(AJ8/2 + I8+K8+Q8+S8+Y8+AA8+AG8+AI8)</f>
        <v>50113119</v>
      </c>
    </row>
    <row r="9" spans="1:41" x14ac:dyDescent="0.2">
      <c r="A9" s="4" t="s">
        <v>17</v>
      </c>
      <c r="B9" s="1" t="s">
        <v>18</v>
      </c>
      <c r="C9" s="10" t="s">
        <v>19</v>
      </c>
      <c r="D9" s="125">
        <v>122</v>
      </c>
      <c r="E9" s="15">
        <f t="shared" ref="E9:E14" si="1">D9*74426</f>
        <v>9079972</v>
      </c>
      <c r="F9" s="62">
        <v>93</v>
      </c>
      <c r="G9" s="17">
        <f t="shared" ref="G9:G14" si="2">F9*31440</f>
        <v>2923920</v>
      </c>
      <c r="H9" s="64">
        <v>1</v>
      </c>
      <c r="I9" s="64">
        <f t="shared" ref="I9:I14" si="3">H9*74426</f>
        <v>74426</v>
      </c>
      <c r="J9" s="64">
        <v>1</v>
      </c>
      <c r="K9" s="17">
        <f t="shared" ref="K9:K14" si="4">J9*31440</f>
        <v>31440</v>
      </c>
      <c r="L9" s="113">
        <v>44</v>
      </c>
      <c r="M9" s="15">
        <f t="shared" ref="M9:M14" si="5">L9*74426</f>
        <v>3274744</v>
      </c>
      <c r="N9" s="92">
        <v>37</v>
      </c>
      <c r="O9" s="17">
        <f t="shared" ref="O9:O14" si="6">N9*31440</f>
        <v>1163280</v>
      </c>
      <c r="P9" s="64"/>
      <c r="Q9" s="64">
        <f t="shared" ref="Q9:Q14" si="7">P9*74426</f>
        <v>0</v>
      </c>
      <c r="R9" s="64"/>
      <c r="S9" s="64">
        <f t="shared" ref="S9:S14" si="8">R9*31440</f>
        <v>0</v>
      </c>
      <c r="T9" s="92"/>
      <c r="U9" s="15">
        <f t="shared" ref="U9:U14" si="9">T9*74426</f>
        <v>0</v>
      </c>
      <c r="V9" s="62"/>
      <c r="W9" s="17">
        <f t="shared" ref="W9:W14" si="10">V9*31440</f>
        <v>0</v>
      </c>
      <c r="X9" s="64"/>
      <c r="Y9" s="64">
        <f t="shared" ref="Y9:Y14" si="11">X9*74426</f>
        <v>0</v>
      </c>
      <c r="Z9" s="64"/>
      <c r="AA9" s="64">
        <f t="shared" ref="AA9:AA14" si="12">Z9*31440</f>
        <v>0</v>
      </c>
      <c r="AB9" s="62">
        <v>16</v>
      </c>
      <c r="AC9" s="15">
        <f t="shared" ref="AC9:AC14" si="13">AB9*74426</f>
        <v>1190816</v>
      </c>
      <c r="AD9" s="62">
        <v>16</v>
      </c>
      <c r="AE9" s="64">
        <f t="shared" ref="AE9:AE14" si="14">AD9*31440</f>
        <v>503040</v>
      </c>
      <c r="AF9" s="41"/>
      <c r="AG9" s="41">
        <f t="shared" ref="AG9:AG14" si="15">AF9*74426</f>
        <v>0</v>
      </c>
      <c r="AH9" s="41"/>
      <c r="AI9" s="41">
        <f t="shared" ref="AI9:AI14" si="16">AH9*31440</f>
        <v>0</v>
      </c>
      <c r="AJ9" s="47">
        <f t="shared" si="0"/>
        <v>13545532</v>
      </c>
      <c r="AK9" s="15">
        <f t="shared" ref="AK9:AK14" si="17">G9+O9+W9+AE9</f>
        <v>4590240</v>
      </c>
      <c r="AL9" s="15">
        <f t="shared" ref="AL9:AL14" si="18">AJ9/2+AK9</f>
        <v>11363006</v>
      </c>
      <c r="AM9" s="17">
        <f t="shared" ref="AM9:AM14" si="19">(AJ9/2 + I9+K9+Q9+S9+Y9+AA9+AG9+AI9)</f>
        <v>6878632</v>
      </c>
    </row>
    <row r="10" spans="1:41" x14ac:dyDescent="0.2">
      <c r="A10" s="4" t="s">
        <v>20</v>
      </c>
      <c r="B10" s="1" t="s">
        <v>21</v>
      </c>
      <c r="C10" s="10" t="s">
        <v>22</v>
      </c>
      <c r="D10" s="125">
        <v>122</v>
      </c>
      <c r="E10" s="15">
        <f t="shared" si="1"/>
        <v>9079972</v>
      </c>
      <c r="F10" s="62">
        <v>95</v>
      </c>
      <c r="G10" s="17">
        <f t="shared" si="2"/>
        <v>2986800</v>
      </c>
      <c r="H10" s="64">
        <v>27</v>
      </c>
      <c r="I10" s="64">
        <f t="shared" si="3"/>
        <v>2009502</v>
      </c>
      <c r="J10" s="64">
        <v>19</v>
      </c>
      <c r="K10" s="17">
        <f t="shared" si="4"/>
        <v>597360</v>
      </c>
      <c r="L10" s="113">
        <v>45</v>
      </c>
      <c r="M10" s="15">
        <f t="shared" si="5"/>
        <v>3349170</v>
      </c>
      <c r="N10" s="92">
        <v>40</v>
      </c>
      <c r="O10" s="17">
        <f t="shared" si="6"/>
        <v>1257600</v>
      </c>
      <c r="P10" s="64">
        <v>6</v>
      </c>
      <c r="Q10" s="64">
        <f t="shared" si="7"/>
        <v>446556</v>
      </c>
      <c r="R10" s="64">
        <v>5</v>
      </c>
      <c r="S10" s="64">
        <f t="shared" si="8"/>
        <v>157200</v>
      </c>
      <c r="T10" s="92"/>
      <c r="U10" s="15">
        <f t="shared" si="9"/>
        <v>0</v>
      </c>
      <c r="V10" s="62"/>
      <c r="W10" s="17">
        <f t="shared" si="10"/>
        <v>0</v>
      </c>
      <c r="X10" s="64"/>
      <c r="Y10" s="64">
        <f t="shared" si="11"/>
        <v>0</v>
      </c>
      <c r="Z10" s="64"/>
      <c r="AA10" s="64">
        <f t="shared" si="12"/>
        <v>0</v>
      </c>
      <c r="AB10" s="62"/>
      <c r="AC10" s="15">
        <f t="shared" si="13"/>
        <v>0</v>
      </c>
      <c r="AD10" s="62"/>
      <c r="AE10" s="64">
        <f t="shared" si="14"/>
        <v>0</v>
      </c>
      <c r="AF10" s="41"/>
      <c r="AG10" s="41">
        <f t="shared" si="15"/>
        <v>0</v>
      </c>
      <c r="AH10" s="41"/>
      <c r="AI10" s="41">
        <f t="shared" si="16"/>
        <v>0</v>
      </c>
      <c r="AJ10" s="47">
        <f t="shared" si="0"/>
        <v>12429142</v>
      </c>
      <c r="AK10" s="15">
        <f t="shared" si="17"/>
        <v>4244400</v>
      </c>
      <c r="AL10" s="15">
        <f t="shared" si="18"/>
        <v>10458971</v>
      </c>
      <c r="AM10" s="17">
        <f t="shared" si="19"/>
        <v>9425189</v>
      </c>
    </row>
    <row r="11" spans="1:41" s="38" customFormat="1" x14ac:dyDescent="0.2">
      <c r="A11" s="4" t="s">
        <v>23</v>
      </c>
      <c r="B11" s="1" t="s">
        <v>24</v>
      </c>
      <c r="C11" s="10" t="s">
        <v>25</v>
      </c>
      <c r="D11" s="112">
        <v>27</v>
      </c>
      <c r="E11" s="15">
        <f t="shared" si="1"/>
        <v>2009502</v>
      </c>
      <c r="F11" s="92">
        <v>9</v>
      </c>
      <c r="G11" s="17">
        <f t="shared" si="2"/>
        <v>282960</v>
      </c>
      <c r="H11" s="64">
        <v>7</v>
      </c>
      <c r="I11" s="64">
        <f t="shared" si="3"/>
        <v>520982</v>
      </c>
      <c r="J11" s="64">
        <v>1</v>
      </c>
      <c r="K11" s="17">
        <f t="shared" si="4"/>
        <v>31440</v>
      </c>
      <c r="L11" s="113">
        <v>20</v>
      </c>
      <c r="M11" s="15">
        <f t="shared" si="5"/>
        <v>1488520</v>
      </c>
      <c r="N11" s="92">
        <v>14</v>
      </c>
      <c r="O11" s="17">
        <f t="shared" si="6"/>
        <v>440160</v>
      </c>
      <c r="P11" s="64">
        <v>2</v>
      </c>
      <c r="Q11" s="64">
        <f t="shared" si="7"/>
        <v>148852</v>
      </c>
      <c r="R11" s="64">
        <v>0</v>
      </c>
      <c r="S11" s="64">
        <f t="shared" si="8"/>
        <v>0</v>
      </c>
      <c r="T11" s="92"/>
      <c r="U11" s="15">
        <f t="shared" si="9"/>
        <v>0</v>
      </c>
      <c r="V11" s="92"/>
      <c r="W11" s="17">
        <f t="shared" si="10"/>
        <v>0</v>
      </c>
      <c r="X11" s="64"/>
      <c r="Y11" s="64">
        <f t="shared" si="11"/>
        <v>0</v>
      </c>
      <c r="Z11" s="64"/>
      <c r="AA11" s="64">
        <f t="shared" si="12"/>
        <v>0</v>
      </c>
      <c r="AB11" s="92"/>
      <c r="AC11" s="15">
        <f t="shared" si="13"/>
        <v>0</v>
      </c>
      <c r="AD11" s="92"/>
      <c r="AE11" s="64">
        <f t="shared" si="14"/>
        <v>0</v>
      </c>
      <c r="AF11" s="41"/>
      <c r="AG11" s="41">
        <f t="shared" si="15"/>
        <v>0</v>
      </c>
      <c r="AH11" s="41"/>
      <c r="AI11" s="41">
        <f t="shared" si="16"/>
        <v>0</v>
      </c>
      <c r="AJ11" s="47">
        <f t="shared" si="0"/>
        <v>3498022</v>
      </c>
      <c r="AK11" s="15">
        <f t="shared" si="17"/>
        <v>723120</v>
      </c>
      <c r="AL11" s="15">
        <f t="shared" si="18"/>
        <v>2472131</v>
      </c>
      <c r="AM11" s="17">
        <f t="shared" si="19"/>
        <v>2450285</v>
      </c>
    </row>
    <row r="12" spans="1:41" s="38" customFormat="1" x14ac:dyDescent="0.2">
      <c r="A12" s="4" t="s">
        <v>26</v>
      </c>
      <c r="B12" s="1" t="s">
        <v>27</v>
      </c>
      <c r="C12" s="10" t="s">
        <v>28</v>
      </c>
      <c r="D12" s="112">
        <v>37</v>
      </c>
      <c r="E12" s="15">
        <f t="shared" si="1"/>
        <v>2753762</v>
      </c>
      <c r="F12" s="92">
        <v>17</v>
      </c>
      <c r="G12" s="17">
        <f t="shared" si="2"/>
        <v>534480</v>
      </c>
      <c r="H12" s="64"/>
      <c r="I12" s="64">
        <f t="shared" si="3"/>
        <v>0</v>
      </c>
      <c r="J12" s="64"/>
      <c r="K12" s="17">
        <f t="shared" si="4"/>
        <v>0</v>
      </c>
      <c r="L12" s="113"/>
      <c r="M12" s="15">
        <f t="shared" si="5"/>
        <v>0</v>
      </c>
      <c r="N12" s="92"/>
      <c r="O12" s="17">
        <f t="shared" si="6"/>
        <v>0</v>
      </c>
      <c r="P12" s="64">
        <v>4</v>
      </c>
      <c r="Q12" s="64">
        <f t="shared" si="7"/>
        <v>297704</v>
      </c>
      <c r="R12" s="64">
        <v>4</v>
      </c>
      <c r="S12" s="64">
        <f t="shared" si="8"/>
        <v>125760</v>
      </c>
      <c r="T12" s="92"/>
      <c r="U12" s="15">
        <f t="shared" si="9"/>
        <v>0</v>
      </c>
      <c r="V12" s="92"/>
      <c r="W12" s="17">
        <f t="shared" si="10"/>
        <v>0</v>
      </c>
      <c r="X12" s="64"/>
      <c r="Y12" s="64">
        <f t="shared" si="11"/>
        <v>0</v>
      </c>
      <c r="Z12" s="64"/>
      <c r="AA12" s="64">
        <f t="shared" si="12"/>
        <v>0</v>
      </c>
      <c r="AB12" s="92"/>
      <c r="AC12" s="15">
        <f t="shared" si="13"/>
        <v>0</v>
      </c>
      <c r="AD12" s="92"/>
      <c r="AE12" s="64">
        <f t="shared" si="14"/>
        <v>0</v>
      </c>
      <c r="AF12" s="41"/>
      <c r="AG12" s="41">
        <f t="shared" si="15"/>
        <v>0</v>
      </c>
      <c r="AH12" s="41"/>
      <c r="AI12" s="41">
        <f t="shared" si="16"/>
        <v>0</v>
      </c>
      <c r="AJ12" s="47">
        <f t="shared" si="0"/>
        <v>2753762</v>
      </c>
      <c r="AK12" s="15">
        <f t="shared" si="17"/>
        <v>534480</v>
      </c>
      <c r="AL12" s="15">
        <f t="shared" si="18"/>
        <v>1911361</v>
      </c>
      <c r="AM12" s="17">
        <f t="shared" si="19"/>
        <v>1800345</v>
      </c>
    </row>
    <row r="13" spans="1:41" s="38" customFormat="1" x14ac:dyDescent="0.2">
      <c r="A13" s="4" t="s">
        <v>29</v>
      </c>
      <c r="B13" s="1" t="s">
        <v>30</v>
      </c>
      <c r="C13" s="10" t="s">
        <v>31</v>
      </c>
      <c r="D13" s="112">
        <v>8</v>
      </c>
      <c r="E13" s="15">
        <f t="shared" si="1"/>
        <v>595408</v>
      </c>
      <c r="F13" s="92">
        <v>3</v>
      </c>
      <c r="G13" s="17">
        <f t="shared" si="2"/>
        <v>94320</v>
      </c>
      <c r="H13" s="64">
        <v>8</v>
      </c>
      <c r="I13" s="64">
        <f t="shared" si="3"/>
        <v>595408</v>
      </c>
      <c r="J13" s="64"/>
      <c r="K13" s="17">
        <f t="shared" si="4"/>
        <v>0</v>
      </c>
      <c r="L13" s="113">
        <v>4</v>
      </c>
      <c r="M13" s="15">
        <f t="shared" si="5"/>
        <v>297704</v>
      </c>
      <c r="N13" s="92">
        <v>3</v>
      </c>
      <c r="O13" s="17">
        <f t="shared" si="6"/>
        <v>94320</v>
      </c>
      <c r="P13" s="64">
        <v>4</v>
      </c>
      <c r="Q13" s="64">
        <f t="shared" si="7"/>
        <v>297704</v>
      </c>
      <c r="R13" s="64">
        <v>0</v>
      </c>
      <c r="S13" s="64">
        <f t="shared" si="8"/>
        <v>0</v>
      </c>
      <c r="T13" s="92"/>
      <c r="U13" s="15">
        <f t="shared" si="9"/>
        <v>0</v>
      </c>
      <c r="V13" s="92"/>
      <c r="W13" s="17">
        <f t="shared" si="10"/>
        <v>0</v>
      </c>
      <c r="X13" s="64"/>
      <c r="Y13" s="64">
        <f t="shared" si="11"/>
        <v>0</v>
      </c>
      <c r="Z13" s="64"/>
      <c r="AA13" s="64">
        <f t="shared" si="12"/>
        <v>0</v>
      </c>
      <c r="AB13" s="92">
        <v>8</v>
      </c>
      <c r="AC13" s="15">
        <f t="shared" si="13"/>
        <v>595408</v>
      </c>
      <c r="AD13" s="92">
        <v>8</v>
      </c>
      <c r="AE13" s="64">
        <f t="shared" si="14"/>
        <v>251520</v>
      </c>
      <c r="AF13" s="41">
        <v>8</v>
      </c>
      <c r="AG13" s="41">
        <f t="shared" si="15"/>
        <v>595408</v>
      </c>
      <c r="AH13" s="41"/>
      <c r="AI13" s="41">
        <f t="shared" si="16"/>
        <v>0</v>
      </c>
      <c r="AJ13" s="47">
        <f t="shared" si="0"/>
        <v>1488520</v>
      </c>
      <c r="AK13" s="15">
        <f t="shared" si="17"/>
        <v>440160</v>
      </c>
      <c r="AL13" s="15">
        <f t="shared" si="18"/>
        <v>1184420</v>
      </c>
      <c r="AM13" s="17">
        <f t="shared" si="19"/>
        <v>2232780</v>
      </c>
    </row>
    <row r="14" spans="1:41" ht="13.5" thickBot="1" x14ac:dyDescent="0.25">
      <c r="A14" s="4" t="s">
        <v>32</v>
      </c>
      <c r="B14" s="1" t="s">
        <v>33</v>
      </c>
      <c r="C14" s="10" t="s">
        <v>34</v>
      </c>
      <c r="D14" s="125">
        <v>353</v>
      </c>
      <c r="E14" s="15">
        <f t="shared" si="1"/>
        <v>26272378</v>
      </c>
      <c r="F14" s="62">
        <v>223</v>
      </c>
      <c r="G14" s="17">
        <f t="shared" si="2"/>
        <v>7011120</v>
      </c>
      <c r="H14" s="64"/>
      <c r="I14" s="64">
        <f t="shared" si="3"/>
        <v>0</v>
      </c>
      <c r="J14" s="64"/>
      <c r="K14" s="17">
        <f t="shared" si="4"/>
        <v>0</v>
      </c>
      <c r="L14" s="113">
        <v>164</v>
      </c>
      <c r="M14" s="15">
        <f t="shared" si="5"/>
        <v>12205864</v>
      </c>
      <c r="N14" s="92">
        <v>101</v>
      </c>
      <c r="O14" s="17">
        <f t="shared" si="6"/>
        <v>3175440</v>
      </c>
      <c r="P14" s="64">
        <v>1</v>
      </c>
      <c r="Q14" s="64">
        <f t="shared" si="7"/>
        <v>74426</v>
      </c>
      <c r="R14" s="64">
        <v>1</v>
      </c>
      <c r="S14" s="64">
        <f t="shared" si="8"/>
        <v>31440</v>
      </c>
      <c r="T14" s="92"/>
      <c r="U14" s="15">
        <f t="shared" si="9"/>
        <v>0</v>
      </c>
      <c r="V14" s="62"/>
      <c r="W14" s="17">
        <f t="shared" si="10"/>
        <v>0</v>
      </c>
      <c r="X14" s="64"/>
      <c r="Y14" s="64">
        <f t="shared" si="11"/>
        <v>0</v>
      </c>
      <c r="Z14" s="64"/>
      <c r="AA14" s="64">
        <f t="shared" si="12"/>
        <v>0</v>
      </c>
      <c r="AB14" s="62"/>
      <c r="AC14" s="15">
        <f t="shared" si="13"/>
        <v>0</v>
      </c>
      <c r="AD14" s="57"/>
      <c r="AE14" s="64">
        <f t="shared" si="14"/>
        <v>0</v>
      </c>
      <c r="AF14" s="42"/>
      <c r="AG14" s="42">
        <f t="shared" si="15"/>
        <v>0</v>
      </c>
      <c r="AH14" s="42"/>
      <c r="AI14" s="42">
        <f t="shared" si="16"/>
        <v>0</v>
      </c>
      <c r="AJ14" s="47">
        <f t="shared" si="0"/>
        <v>38478242</v>
      </c>
      <c r="AK14" s="15">
        <f t="shared" si="17"/>
        <v>10186560</v>
      </c>
      <c r="AL14" s="15">
        <f t="shared" si="18"/>
        <v>29425681</v>
      </c>
      <c r="AM14" s="17">
        <f t="shared" si="19"/>
        <v>19344987</v>
      </c>
    </row>
    <row r="15" spans="1:41" ht="15.75" thickBot="1" x14ac:dyDescent="0.3">
      <c r="A15" s="238" t="s">
        <v>785</v>
      </c>
      <c r="B15" s="239"/>
      <c r="C15" s="240"/>
      <c r="D15" s="48">
        <f t="shared" ref="D15:AL15" si="20">SUM(D8:D14)</f>
        <v>1511</v>
      </c>
      <c r="E15" s="36">
        <f t="shared" si="20"/>
        <v>112457686</v>
      </c>
      <c r="F15" s="36">
        <f t="shared" si="20"/>
        <v>968</v>
      </c>
      <c r="G15" s="36">
        <f t="shared" si="20"/>
        <v>30433920</v>
      </c>
      <c r="H15" s="36">
        <f t="shared" si="20"/>
        <v>67</v>
      </c>
      <c r="I15" s="36">
        <f t="shared" si="20"/>
        <v>4986542</v>
      </c>
      <c r="J15" s="36">
        <f t="shared" si="20"/>
        <v>42</v>
      </c>
      <c r="K15" s="48">
        <f t="shared" si="20"/>
        <v>1320480</v>
      </c>
      <c r="L15" s="81">
        <f t="shared" si="20"/>
        <v>687</v>
      </c>
      <c r="M15" s="36">
        <f t="shared" si="20"/>
        <v>51130662</v>
      </c>
      <c r="N15" s="36">
        <f t="shared" si="20"/>
        <v>418</v>
      </c>
      <c r="O15" s="36">
        <f t="shared" si="20"/>
        <v>13141920</v>
      </c>
      <c r="P15" s="36">
        <f>SUM(P8:P14)</f>
        <v>24</v>
      </c>
      <c r="Q15" s="36">
        <f>SUM(Q8:Q14)</f>
        <v>1786224</v>
      </c>
      <c r="R15" s="36">
        <f>SUM(R8:R14)</f>
        <v>17</v>
      </c>
      <c r="S15" s="36">
        <f>SUM(S8:S14)</f>
        <v>534480</v>
      </c>
      <c r="T15" s="36">
        <f t="shared" si="20"/>
        <v>9</v>
      </c>
      <c r="U15" s="36">
        <f t="shared" si="20"/>
        <v>669834</v>
      </c>
      <c r="V15" s="36">
        <f t="shared" si="20"/>
        <v>8</v>
      </c>
      <c r="W15" s="36">
        <f t="shared" si="20"/>
        <v>251520</v>
      </c>
      <c r="X15" s="36">
        <f t="shared" si="20"/>
        <v>0</v>
      </c>
      <c r="Y15" s="36">
        <f t="shared" si="20"/>
        <v>0</v>
      </c>
      <c r="Z15" s="36">
        <f t="shared" si="20"/>
        <v>0</v>
      </c>
      <c r="AA15" s="36">
        <f t="shared" si="20"/>
        <v>0</v>
      </c>
      <c r="AB15" s="36">
        <f t="shared" si="20"/>
        <v>24</v>
      </c>
      <c r="AC15" s="36">
        <f t="shared" si="20"/>
        <v>1786224</v>
      </c>
      <c r="AD15" s="36">
        <f t="shared" si="20"/>
        <v>24</v>
      </c>
      <c r="AE15" s="36">
        <f t="shared" si="20"/>
        <v>754560</v>
      </c>
      <c r="AF15" s="36">
        <f>SUM(AF8:AF14)</f>
        <v>8</v>
      </c>
      <c r="AG15" s="36">
        <f>SUM(AG8:AG14)</f>
        <v>595408</v>
      </c>
      <c r="AH15" s="36">
        <f>SUM(AH8:AH14)</f>
        <v>0</v>
      </c>
      <c r="AI15" s="48">
        <f>SUM(AI8:AI14)</f>
        <v>0</v>
      </c>
      <c r="AJ15" s="36">
        <f t="shared" si="20"/>
        <v>166044406</v>
      </c>
      <c r="AK15" s="36">
        <f t="shared" si="20"/>
        <v>44581920</v>
      </c>
      <c r="AL15" s="36">
        <f t="shared" si="20"/>
        <v>127604123</v>
      </c>
      <c r="AM15" s="48">
        <f>SUM(AM8:AM14)</f>
        <v>92245337</v>
      </c>
      <c r="AN15" s="37">
        <f>AJ15/2+I15+K15+Q15+S15+Y15+AA15+AG15+AI15</f>
        <v>92245337</v>
      </c>
      <c r="AO15" t="b">
        <f>AM15=AN15</f>
        <v>1</v>
      </c>
    </row>
    <row r="17" spans="5:39" x14ac:dyDescent="0.2">
      <c r="AG17" s="38">
        <f>AF15*74426</f>
        <v>595408</v>
      </c>
      <c r="AL17" s="38">
        <f>SUM(AJ15/2+AK15)</f>
        <v>127604123</v>
      </c>
    </row>
    <row r="18" spans="5:39" x14ac:dyDescent="0.2">
      <c r="E18" s="59"/>
    </row>
    <row r="20" spans="5:39" x14ac:dyDescent="0.2">
      <c r="AL20" s="46">
        <f>Q15+S15+I15+K15</f>
        <v>8627726</v>
      </c>
    </row>
    <row r="24" spans="5:39" x14ac:dyDescent="0.2">
      <c r="AM24" s="46"/>
    </row>
  </sheetData>
  <mergeCells count="23">
    <mergeCell ref="A15:C15"/>
    <mergeCell ref="AK5:AK7"/>
    <mergeCell ref="AJ5:AJ7"/>
    <mergeCell ref="AB5:AI5"/>
    <mergeCell ref="AB6:AE6"/>
    <mergeCell ref="AF6:AI6"/>
    <mergeCell ref="A5:A7"/>
    <mergeCell ref="A1:AM1"/>
    <mergeCell ref="A2:AM2"/>
    <mergeCell ref="A3:AM3"/>
    <mergeCell ref="AM5:AM7"/>
    <mergeCell ref="D5:K5"/>
    <mergeCell ref="D6:G6"/>
    <mergeCell ref="P6:S6"/>
    <mergeCell ref="T5:AA5"/>
    <mergeCell ref="T6:W6"/>
    <mergeCell ref="X6:AA6"/>
    <mergeCell ref="AL5:AL7"/>
    <mergeCell ref="L5:S5"/>
    <mergeCell ref="L6:O6"/>
    <mergeCell ref="B5:B7"/>
    <mergeCell ref="C5:C7"/>
    <mergeCell ref="H6:K6"/>
  </mergeCells>
  <phoneticPr fontId="3" type="noConversion"/>
  <printOptions horizontalCentered="1"/>
  <pageMargins left="0" right="0" top="1.9685039370078741" bottom="0.98425196850393704" header="0.39370078740157483" footer="0.78740157480314965"/>
  <pageSetup paperSize="20480" scale="50" orientation="landscape" r:id="rId1"/>
  <headerFooter alignWithMargins="0">
    <oddHeader xml:space="preserve">&amp;LDivisión de Municipalidades
Departamento de Finanzas Municipales
Unidad de Análisis Financiero
</oddHeader>
    <oddFooter>&amp;L&amp;D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4"/>
  <sheetViews>
    <sheetView zoomScale="80" zoomScaleNormal="80" workbookViewId="0">
      <selection activeCell="C4" sqref="C1:AQ1048576"/>
    </sheetView>
  </sheetViews>
  <sheetFormatPr baseColWidth="10" defaultRowHeight="12.75" x14ac:dyDescent="0.2"/>
  <cols>
    <col min="1" max="1" width="9.85546875" customWidth="1"/>
    <col min="2" max="2" width="13" customWidth="1"/>
    <col min="3" max="3" width="21.85546875" style="38" customWidth="1"/>
    <col min="4" max="4" width="14.5703125" style="38" customWidth="1"/>
    <col min="5" max="5" width="14.7109375" style="38" customWidth="1"/>
    <col min="6" max="6" width="15.42578125" style="38" customWidth="1"/>
    <col min="7" max="11" width="14.5703125" style="38" customWidth="1"/>
    <col min="12" max="12" width="14.28515625" style="38" customWidth="1"/>
    <col min="13" max="13" width="14.5703125" style="38" customWidth="1"/>
    <col min="14" max="14" width="15" style="38" customWidth="1"/>
    <col min="15" max="19" width="16.42578125" style="38" customWidth="1"/>
    <col min="20" max="20" width="16.28515625" style="38" customWidth="1"/>
    <col min="21" max="21" width="16.5703125" style="38" customWidth="1"/>
    <col min="22" max="22" width="15.7109375" style="38" customWidth="1"/>
    <col min="23" max="27" width="15.85546875" style="38" customWidth="1"/>
    <col min="28" max="28" width="20.140625" style="38" customWidth="1"/>
    <col min="29" max="29" width="19.42578125" style="38" customWidth="1"/>
    <col min="30" max="30" width="14.140625" style="38" customWidth="1"/>
    <col min="31" max="35" width="15" style="38" customWidth="1"/>
    <col min="36" max="36" width="16.7109375" style="38" customWidth="1"/>
    <col min="37" max="37" width="14.85546875" customWidth="1"/>
    <col min="38" max="38" width="19.140625" customWidth="1"/>
    <col min="39" max="39" width="15.42578125" customWidth="1"/>
    <col min="40" max="40" width="13.42578125" customWidth="1"/>
    <col min="41" max="41" width="14.42578125" customWidth="1"/>
  </cols>
  <sheetData>
    <row r="1" spans="1:39" s="27" customFormat="1" ht="18" x14ac:dyDescent="0.25">
      <c r="A1" s="244" t="s">
        <v>854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  <c r="AG1" s="244"/>
      <c r="AH1" s="244"/>
      <c r="AI1" s="244"/>
      <c r="AJ1" s="244"/>
      <c r="AK1" s="244"/>
      <c r="AL1" s="244"/>
      <c r="AM1" s="244"/>
    </row>
    <row r="2" spans="1:39" s="27" customFormat="1" ht="18" x14ac:dyDescent="0.25">
      <c r="A2" s="244" t="s">
        <v>847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</row>
    <row r="3" spans="1:39" s="27" customFormat="1" ht="18" x14ac:dyDescent="0.25">
      <c r="A3" s="244" t="s">
        <v>837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</row>
    <row r="4" spans="1:39" ht="13.5" thickBot="1" x14ac:dyDescent="0.25">
      <c r="A4" s="38"/>
      <c r="B4" s="38"/>
      <c r="AK4" s="38"/>
      <c r="AL4" s="38"/>
      <c r="AM4" s="38"/>
    </row>
    <row r="5" spans="1:39" ht="23.25" customHeight="1" thickBot="1" x14ac:dyDescent="0.25">
      <c r="A5" s="241" t="s">
        <v>780</v>
      </c>
      <c r="B5" s="232" t="s">
        <v>781</v>
      </c>
      <c r="C5" s="245" t="s">
        <v>782</v>
      </c>
      <c r="D5" s="223" t="s">
        <v>858</v>
      </c>
      <c r="E5" s="224"/>
      <c r="F5" s="224"/>
      <c r="G5" s="224"/>
      <c r="H5" s="224"/>
      <c r="I5" s="224"/>
      <c r="J5" s="224"/>
      <c r="K5" s="225"/>
      <c r="L5" s="224" t="s">
        <v>859</v>
      </c>
      <c r="M5" s="224"/>
      <c r="N5" s="224"/>
      <c r="O5" s="224"/>
      <c r="P5" s="224"/>
      <c r="Q5" s="224"/>
      <c r="R5" s="224"/>
      <c r="S5" s="225"/>
      <c r="T5" s="223" t="s">
        <v>860</v>
      </c>
      <c r="U5" s="224"/>
      <c r="V5" s="224"/>
      <c r="W5" s="224"/>
      <c r="X5" s="224"/>
      <c r="Y5" s="224"/>
      <c r="Z5" s="224"/>
      <c r="AA5" s="225"/>
      <c r="AB5" s="223" t="s">
        <v>861</v>
      </c>
      <c r="AC5" s="224"/>
      <c r="AD5" s="224"/>
      <c r="AE5" s="224"/>
      <c r="AF5" s="224"/>
      <c r="AG5" s="224"/>
      <c r="AH5" s="224"/>
      <c r="AI5" s="225"/>
      <c r="AJ5" s="226" t="s">
        <v>784</v>
      </c>
      <c r="AK5" s="229" t="s">
        <v>783</v>
      </c>
      <c r="AL5" s="229" t="s">
        <v>853</v>
      </c>
      <c r="AM5" s="216" t="s">
        <v>852</v>
      </c>
    </row>
    <row r="6" spans="1:39" ht="23.25" customHeight="1" thickBot="1" x14ac:dyDescent="0.25">
      <c r="A6" s="242"/>
      <c r="B6" s="233"/>
      <c r="C6" s="246"/>
      <c r="D6" s="223" t="s">
        <v>850</v>
      </c>
      <c r="E6" s="224"/>
      <c r="F6" s="224"/>
      <c r="G6" s="225"/>
      <c r="H6" s="224" t="s">
        <v>851</v>
      </c>
      <c r="I6" s="224"/>
      <c r="J6" s="224"/>
      <c r="K6" s="225"/>
      <c r="L6" s="224" t="s">
        <v>850</v>
      </c>
      <c r="M6" s="224"/>
      <c r="N6" s="224"/>
      <c r="O6" s="225"/>
      <c r="P6" s="224" t="s">
        <v>851</v>
      </c>
      <c r="Q6" s="224"/>
      <c r="R6" s="224"/>
      <c r="S6" s="225"/>
      <c r="T6" s="224" t="s">
        <v>850</v>
      </c>
      <c r="U6" s="224"/>
      <c r="V6" s="224"/>
      <c r="W6" s="225"/>
      <c r="X6" s="224" t="s">
        <v>851</v>
      </c>
      <c r="Y6" s="224"/>
      <c r="Z6" s="224"/>
      <c r="AA6" s="225"/>
      <c r="AB6" s="224" t="s">
        <v>850</v>
      </c>
      <c r="AC6" s="224"/>
      <c r="AD6" s="224"/>
      <c r="AE6" s="225"/>
      <c r="AF6" s="224" t="s">
        <v>851</v>
      </c>
      <c r="AG6" s="224"/>
      <c r="AH6" s="224"/>
      <c r="AI6" s="225"/>
      <c r="AJ6" s="227"/>
      <c r="AK6" s="230"/>
      <c r="AL6" s="230"/>
      <c r="AM6" s="217"/>
    </row>
    <row r="7" spans="1:39" ht="46.5" customHeight="1" thickBot="1" x14ac:dyDescent="0.25">
      <c r="A7" s="243"/>
      <c r="B7" s="234"/>
      <c r="C7" s="247"/>
      <c r="D7" s="103" t="s">
        <v>803</v>
      </c>
      <c r="E7" s="104" t="s">
        <v>778</v>
      </c>
      <c r="F7" s="105" t="s">
        <v>802</v>
      </c>
      <c r="G7" s="106" t="s">
        <v>779</v>
      </c>
      <c r="H7" s="103" t="s">
        <v>803</v>
      </c>
      <c r="I7" s="104" t="s">
        <v>778</v>
      </c>
      <c r="J7" s="105" t="s">
        <v>802</v>
      </c>
      <c r="K7" s="106" t="s">
        <v>779</v>
      </c>
      <c r="L7" s="124" t="s">
        <v>803</v>
      </c>
      <c r="M7" s="104" t="s">
        <v>778</v>
      </c>
      <c r="N7" s="104" t="s">
        <v>777</v>
      </c>
      <c r="O7" s="107" t="s">
        <v>779</v>
      </c>
      <c r="P7" s="103" t="s">
        <v>803</v>
      </c>
      <c r="Q7" s="104" t="s">
        <v>778</v>
      </c>
      <c r="R7" s="104" t="s">
        <v>777</v>
      </c>
      <c r="S7" s="107" t="s">
        <v>779</v>
      </c>
      <c r="T7" s="108" t="s">
        <v>803</v>
      </c>
      <c r="U7" s="109" t="s">
        <v>778</v>
      </c>
      <c r="V7" s="109" t="s">
        <v>777</v>
      </c>
      <c r="W7" s="110" t="s">
        <v>779</v>
      </c>
      <c r="X7" s="108" t="s">
        <v>803</v>
      </c>
      <c r="Y7" s="109" t="s">
        <v>778</v>
      </c>
      <c r="Z7" s="109" t="s">
        <v>777</v>
      </c>
      <c r="AA7" s="110" t="s">
        <v>779</v>
      </c>
      <c r="AB7" s="108" t="s">
        <v>803</v>
      </c>
      <c r="AC7" s="109" t="s">
        <v>778</v>
      </c>
      <c r="AD7" s="109" t="s">
        <v>777</v>
      </c>
      <c r="AE7" s="110" t="s">
        <v>779</v>
      </c>
      <c r="AF7" s="103" t="s">
        <v>803</v>
      </c>
      <c r="AG7" s="104" t="s">
        <v>778</v>
      </c>
      <c r="AH7" s="104" t="s">
        <v>777</v>
      </c>
      <c r="AI7" s="107" t="s">
        <v>779</v>
      </c>
      <c r="AJ7" s="228"/>
      <c r="AK7" s="231"/>
      <c r="AL7" s="231"/>
      <c r="AM7" s="218"/>
    </row>
    <row r="8" spans="1:39" x14ac:dyDescent="0.2">
      <c r="A8" s="11" t="s">
        <v>41</v>
      </c>
      <c r="B8" s="2" t="s">
        <v>42</v>
      </c>
      <c r="C8" s="16" t="s">
        <v>43</v>
      </c>
      <c r="D8" s="92">
        <v>325</v>
      </c>
      <c r="E8" s="15">
        <f>D8*74426</f>
        <v>24188450</v>
      </c>
      <c r="F8" s="92">
        <v>255</v>
      </c>
      <c r="G8" s="17">
        <f>F8*31440</f>
        <v>8017200</v>
      </c>
      <c r="H8" s="92"/>
      <c r="I8" s="15">
        <f>H8*74426</f>
        <v>0</v>
      </c>
      <c r="J8" s="92"/>
      <c r="K8" s="17">
        <f>J8*31440</f>
        <v>0</v>
      </c>
      <c r="L8" s="92"/>
      <c r="M8" s="15">
        <f>L8*74426</f>
        <v>0</v>
      </c>
      <c r="N8" s="92"/>
      <c r="O8" s="17">
        <f>N8*31440</f>
        <v>0</v>
      </c>
      <c r="P8" s="92"/>
      <c r="Q8" s="15">
        <f>P8*74426</f>
        <v>0</v>
      </c>
      <c r="R8" s="92"/>
      <c r="S8" s="17">
        <f>R8*31440</f>
        <v>0</v>
      </c>
      <c r="T8" s="92"/>
      <c r="U8" s="15">
        <f>T8*74426</f>
        <v>0</v>
      </c>
      <c r="V8" s="92"/>
      <c r="W8" s="17">
        <f>V8*31440</f>
        <v>0</v>
      </c>
      <c r="X8" s="92"/>
      <c r="Y8" s="15">
        <f>X8*74426</f>
        <v>0</v>
      </c>
      <c r="Z8" s="92"/>
      <c r="AA8" s="17">
        <f>Z8*31440</f>
        <v>0</v>
      </c>
      <c r="AB8" s="92">
        <v>8</v>
      </c>
      <c r="AC8" s="15">
        <f>AB8*74426</f>
        <v>595408</v>
      </c>
      <c r="AD8" s="92">
        <v>8</v>
      </c>
      <c r="AE8" s="64">
        <f>AD8*31440</f>
        <v>251520</v>
      </c>
      <c r="AF8" s="111"/>
      <c r="AG8" s="15">
        <f>AF8*74426</f>
        <v>0</v>
      </c>
      <c r="AH8" s="111"/>
      <c r="AI8" s="17">
        <f>AH8*31440</f>
        <v>0</v>
      </c>
      <c r="AJ8" s="47">
        <f>E8+M8+U8+AC8</f>
        <v>24783858</v>
      </c>
      <c r="AK8" s="15">
        <f>G8+O8+W8+AE8</f>
        <v>8268720</v>
      </c>
      <c r="AL8" s="15">
        <f>AJ8/2+AK8</f>
        <v>20660649</v>
      </c>
      <c r="AM8" s="17">
        <f>(AJ8/2 + I8+K8+Q8+S8+Y8+AA8+AG8+AI8)</f>
        <v>12391929</v>
      </c>
    </row>
    <row r="9" spans="1:39" x14ac:dyDescent="0.2">
      <c r="A9" s="4" t="s">
        <v>44</v>
      </c>
      <c r="B9" s="1" t="s">
        <v>45</v>
      </c>
      <c r="C9" s="10" t="s">
        <v>46</v>
      </c>
      <c r="D9" s="92">
        <v>39</v>
      </c>
      <c r="E9" s="15">
        <f t="shared" ref="E9:E16" si="0">D9*74426</f>
        <v>2902614</v>
      </c>
      <c r="F9" s="92">
        <v>20</v>
      </c>
      <c r="G9" s="17">
        <f t="shared" ref="G9:G16" si="1">F9*31440</f>
        <v>628800</v>
      </c>
      <c r="H9" s="64">
        <v>9</v>
      </c>
      <c r="I9" s="15">
        <f t="shared" ref="I9:I16" si="2">H9*74426</f>
        <v>669834</v>
      </c>
      <c r="J9" s="64">
        <v>0</v>
      </c>
      <c r="K9" s="17">
        <f t="shared" ref="K9:K16" si="3">J9*31440</f>
        <v>0</v>
      </c>
      <c r="L9" s="92">
        <v>7</v>
      </c>
      <c r="M9" s="15">
        <f t="shared" ref="M9:M16" si="4">L9*74426</f>
        <v>520982</v>
      </c>
      <c r="N9" s="92">
        <v>5</v>
      </c>
      <c r="O9" s="17">
        <f t="shared" ref="O9:O16" si="5">N9*31440</f>
        <v>157200</v>
      </c>
      <c r="P9" s="64">
        <v>2</v>
      </c>
      <c r="Q9" s="15">
        <f t="shared" ref="Q9:Q16" si="6">P9*74426</f>
        <v>148852</v>
      </c>
      <c r="R9" s="64"/>
      <c r="S9" s="17">
        <f t="shared" ref="S9:S16" si="7">R9*31440</f>
        <v>0</v>
      </c>
      <c r="T9" s="92"/>
      <c r="U9" s="15">
        <f t="shared" ref="U9:U16" si="8">T9*74426</f>
        <v>0</v>
      </c>
      <c r="V9" s="92"/>
      <c r="W9" s="17">
        <f t="shared" ref="W9:W16" si="9">V9*31440</f>
        <v>0</v>
      </c>
      <c r="X9" s="64"/>
      <c r="Y9" s="15">
        <f t="shared" ref="Y9:Y16" si="10">X9*74426</f>
        <v>0</v>
      </c>
      <c r="Z9" s="64"/>
      <c r="AA9" s="17">
        <f t="shared" ref="AA9:AA16" si="11">Z9*31440</f>
        <v>0</v>
      </c>
      <c r="AB9" s="92"/>
      <c r="AC9" s="15">
        <f t="shared" ref="AC9:AC16" si="12">AB9*74426</f>
        <v>0</v>
      </c>
      <c r="AD9" s="92"/>
      <c r="AE9" s="64">
        <f t="shared" ref="AE9:AE16" si="13">AD9*31440</f>
        <v>0</v>
      </c>
      <c r="AF9" s="41"/>
      <c r="AG9" s="15">
        <f t="shared" ref="AG9:AG16" si="14">AF9*74426</f>
        <v>0</v>
      </c>
      <c r="AH9" s="41"/>
      <c r="AI9" s="17">
        <f t="shared" ref="AI9:AI16" si="15">AH9*31440</f>
        <v>0</v>
      </c>
      <c r="AJ9" s="47">
        <f t="shared" ref="AJ9:AJ16" si="16">E9+M9+U9+AC9</f>
        <v>3423596</v>
      </c>
      <c r="AK9" s="15">
        <f t="shared" ref="AK9:AK16" si="17">G9+O9+W9+AE9</f>
        <v>786000</v>
      </c>
      <c r="AL9" s="15">
        <f t="shared" ref="AL9:AL16" si="18">AJ9/2+AK9</f>
        <v>2497798</v>
      </c>
      <c r="AM9" s="17">
        <f t="shared" ref="AM9:AM16" si="19">(AJ9/2 + I9+K9+Q9+S9+Y9+AA9+AG9+AI9)</f>
        <v>2530484</v>
      </c>
    </row>
    <row r="10" spans="1:39" x14ac:dyDescent="0.2">
      <c r="A10" s="4" t="s">
        <v>47</v>
      </c>
      <c r="B10" s="1" t="s">
        <v>41</v>
      </c>
      <c r="C10" s="10" t="s">
        <v>48</v>
      </c>
      <c r="D10" s="92">
        <v>1776</v>
      </c>
      <c r="E10" s="15">
        <f t="shared" si="0"/>
        <v>132180576</v>
      </c>
      <c r="F10" s="92">
        <v>1294</v>
      </c>
      <c r="G10" s="17">
        <f t="shared" si="1"/>
        <v>40683360</v>
      </c>
      <c r="H10" s="64"/>
      <c r="I10" s="15">
        <f t="shared" si="2"/>
        <v>0</v>
      </c>
      <c r="J10" s="64"/>
      <c r="K10" s="17">
        <f t="shared" si="3"/>
        <v>0</v>
      </c>
      <c r="L10" s="92">
        <v>278</v>
      </c>
      <c r="M10" s="15">
        <f t="shared" si="4"/>
        <v>20690428</v>
      </c>
      <c r="N10" s="92">
        <v>177</v>
      </c>
      <c r="O10" s="17">
        <f t="shared" si="5"/>
        <v>5564880</v>
      </c>
      <c r="P10" s="64"/>
      <c r="Q10" s="15">
        <f t="shared" si="6"/>
        <v>0</v>
      </c>
      <c r="R10" s="64"/>
      <c r="S10" s="17">
        <f t="shared" si="7"/>
        <v>0</v>
      </c>
      <c r="T10" s="92"/>
      <c r="U10" s="15">
        <f t="shared" si="8"/>
        <v>0</v>
      </c>
      <c r="V10" s="92"/>
      <c r="W10" s="17">
        <f t="shared" si="9"/>
        <v>0</v>
      </c>
      <c r="X10" s="64"/>
      <c r="Y10" s="15">
        <f t="shared" si="10"/>
        <v>0</v>
      </c>
      <c r="Z10" s="64"/>
      <c r="AA10" s="17">
        <f t="shared" si="11"/>
        <v>0</v>
      </c>
      <c r="AB10" s="92">
        <v>83</v>
      </c>
      <c r="AC10" s="15">
        <f t="shared" si="12"/>
        <v>6177358</v>
      </c>
      <c r="AD10" s="92">
        <v>82</v>
      </c>
      <c r="AE10" s="64">
        <f t="shared" si="13"/>
        <v>2578080</v>
      </c>
      <c r="AF10" s="41"/>
      <c r="AG10" s="15">
        <f t="shared" si="14"/>
        <v>0</v>
      </c>
      <c r="AH10" s="41"/>
      <c r="AI10" s="17">
        <f t="shared" si="15"/>
        <v>0</v>
      </c>
      <c r="AJ10" s="47">
        <f t="shared" si="16"/>
        <v>159048362</v>
      </c>
      <c r="AK10" s="15">
        <f t="shared" si="17"/>
        <v>48826320</v>
      </c>
      <c r="AL10" s="15">
        <f t="shared" si="18"/>
        <v>128350501</v>
      </c>
      <c r="AM10" s="17">
        <f t="shared" si="19"/>
        <v>79524181</v>
      </c>
    </row>
    <row r="11" spans="1:39" x14ac:dyDescent="0.2">
      <c r="A11" s="4" t="s">
        <v>49</v>
      </c>
      <c r="B11" s="1" t="s">
        <v>50</v>
      </c>
      <c r="C11" s="10" t="s">
        <v>51</v>
      </c>
      <c r="D11" s="92">
        <v>267</v>
      </c>
      <c r="E11" s="15">
        <f t="shared" si="0"/>
        <v>19871742</v>
      </c>
      <c r="F11" s="92">
        <v>152</v>
      </c>
      <c r="G11" s="17">
        <f t="shared" si="1"/>
        <v>4778880</v>
      </c>
      <c r="H11" s="64"/>
      <c r="I11" s="15">
        <f t="shared" si="2"/>
        <v>0</v>
      </c>
      <c r="J11" s="64"/>
      <c r="K11" s="17">
        <f t="shared" si="3"/>
        <v>0</v>
      </c>
      <c r="L11" s="92"/>
      <c r="M11" s="15">
        <f t="shared" si="4"/>
        <v>0</v>
      </c>
      <c r="N11" s="92"/>
      <c r="O11" s="17">
        <f t="shared" si="5"/>
        <v>0</v>
      </c>
      <c r="P11" s="64"/>
      <c r="Q11" s="15">
        <f t="shared" si="6"/>
        <v>0</v>
      </c>
      <c r="R11" s="64"/>
      <c r="S11" s="17">
        <f t="shared" si="7"/>
        <v>0</v>
      </c>
      <c r="T11" s="92"/>
      <c r="U11" s="15">
        <f t="shared" si="8"/>
        <v>0</v>
      </c>
      <c r="V11" s="92"/>
      <c r="W11" s="17">
        <f t="shared" si="9"/>
        <v>0</v>
      </c>
      <c r="X11" s="64"/>
      <c r="Y11" s="15">
        <f t="shared" si="10"/>
        <v>0</v>
      </c>
      <c r="Z11" s="64"/>
      <c r="AA11" s="17">
        <f t="shared" si="11"/>
        <v>0</v>
      </c>
      <c r="AB11" s="92">
        <v>5</v>
      </c>
      <c r="AC11" s="15">
        <f t="shared" si="12"/>
        <v>372130</v>
      </c>
      <c r="AD11" s="92">
        <v>3</v>
      </c>
      <c r="AE11" s="64">
        <f t="shared" si="13"/>
        <v>94320</v>
      </c>
      <c r="AF11" s="41"/>
      <c r="AG11" s="15">
        <f t="shared" si="14"/>
        <v>0</v>
      </c>
      <c r="AH11" s="41"/>
      <c r="AI11" s="17">
        <f t="shared" si="15"/>
        <v>0</v>
      </c>
      <c r="AJ11" s="47">
        <f t="shared" si="16"/>
        <v>20243872</v>
      </c>
      <c r="AK11" s="15">
        <f t="shared" si="17"/>
        <v>4873200</v>
      </c>
      <c r="AL11" s="15">
        <f t="shared" si="18"/>
        <v>14995136</v>
      </c>
      <c r="AM11" s="17">
        <f t="shared" si="19"/>
        <v>10121936</v>
      </c>
    </row>
    <row r="12" spans="1:39" s="38" customFormat="1" x14ac:dyDescent="0.2">
      <c r="A12" s="4" t="s">
        <v>52</v>
      </c>
      <c r="B12" s="1" t="s">
        <v>53</v>
      </c>
      <c r="C12" s="10" t="s">
        <v>54</v>
      </c>
      <c r="D12" s="92">
        <v>123</v>
      </c>
      <c r="E12" s="15">
        <f t="shared" si="0"/>
        <v>9154398</v>
      </c>
      <c r="F12" s="92">
        <v>79</v>
      </c>
      <c r="G12" s="17">
        <f t="shared" si="1"/>
        <v>2483760</v>
      </c>
      <c r="H12" s="64">
        <v>4</v>
      </c>
      <c r="I12" s="15">
        <f t="shared" si="2"/>
        <v>297704</v>
      </c>
      <c r="J12" s="64">
        <v>0</v>
      </c>
      <c r="K12" s="17">
        <f t="shared" si="3"/>
        <v>0</v>
      </c>
      <c r="L12" s="92"/>
      <c r="M12" s="15">
        <f t="shared" si="4"/>
        <v>0</v>
      </c>
      <c r="N12" s="92"/>
      <c r="O12" s="17">
        <f t="shared" si="5"/>
        <v>0</v>
      </c>
      <c r="P12" s="64"/>
      <c r="Q12" s="15">
        <f t="shared" si="6"/>
        <v>0</v>
      </c>
      <c r="R12" s="64"/>
      <c r="S12" s="17">
        <f t="shared" si="7"/>
        <v>0</v>
      </c>
      <c r="T12" s="92"/>
      <c r="U12" s="15">
        <f t="shared" si="8"/>
        <v>0</v>
      </c>
      <c r="V12" s="92"/>
      <c r="W12" s="17">
        <f t="shared" si="9"/>
        <v>0</v>
      </c>
      <c r="X12" s="64"/>
      <c r="Y12" s="15">
        <f t="shared" si="10"/>
        <v>0</v>
      </c>
      <c r="Z12" s="64"/>
      <c r="AA12" s="17">
        <f t="shared" si="11"/>
        <v>0</v>
      </c>
      <c r="AB12" s="92">
        <v>26</v>
      </c>
      <c r="AC12" s="15">
        <f t="shared" si="12"/>
        <v>1935076</v>
      </c>
      <c r="AD12" s="92">
        <v>20</v>
      </c>
      <c r="AE12" s="64">
        <f t="shared" si="13"/>
        <v>628800</v>
      </c>
      <c r="AF12" s="41">
        <v>4</v>
      </c>
      <c r="AG12" s="15">
        <f t="shared" si="14"/>
        <v>297704</v>
      </c>
      <c r="AH12" s="41">
        <v>3</v>
      </c>
      <c r="AI12" s="17">
        <f t="shared" si="15"/>
        <v>94320</v>
      </c>
      <c r="AJ12" s="47">
        <f t="shared" si="16"/>
        <v>11089474</v>
      </c>
      <c r="AK12" s="15">
        <f t="shared" si="17"/>
        <v>3112560</v>
      </c>
      <c r="AL12" s="15">
        <f t="shared" si="18"/>
        <v>8657297</v>
      </c>
      <c r="AM12" s="17">
        <f t="shared" si="19"/>
        <v>6234465</v>
      </c>
    </row>
    <row r="13" spans="1:39" x14ac:dyDescent="0.2">
      <c r="A13" s="4" t="s">
        <v>0</v>
      </c>
      <c r="B13" s="1" t="s">
        <v>44</v>
      </c>
      <c r="C13" s="10" t="s">
        <v>1</v>
      </c>
      <c r="D13" s="92"/>
      <c r="E13" s="15">
        <f t="shared" si="0"/>
        <v>0</v>
      </c>
      <c r="F13" s="92"/>
      <c r="G13" s="17">
        <f t="shared" si="1"/>
        <v>0</v>
      </c>
      <c r="H13" s="64">
        <v>40</v>
      </c>
      <c r="I13" s="15">
        <f t="shared" si="2"/>
        <v>2977040</v>
      </c>
      <c r="J13" s="64">
        <v>40</v>
      </c>
      <c r="K13" s="17">
        <f t="shared" si="3"/>
        <v>1257600</v>
      </c>
      <c r="L13" s="92">
        <v>4</v>
      </c>
      <c r="M13" s="15">
        <f t="shared" si="4"/>
        <v>297704</v>
      </c>
      <c r="N13" s="92">
        <v>0</v>
      </c>
      <c r="O13" s="17">
        <f t="shared" si="5"/>
        <v>0</v>
      </c>
      <c r="P13" s="64"/>
      <c r="Q13" s="15">
        <f t="shared" si="6"/>
        <v>0</v>
      </c>
      <c r="R13" s="64"/>
      <c r="S13" s="17">
        <f t="shared" si="7"/>
        <v>0</v>
      </c>
      <c r="T13" s="92"/>
      <c r="U13" s="15">
        <f t="shared" si="8"/>
        <v>0</v>
      </c>
      <c r="V13" s="92"/>
      <c r="W13" s="17">
        <f t="shared" si="9"/>
        <v>0</v>
      </c>
      <c r="X13" s="64"/>
      <c r="Y13" s="15">
        <f t="shared" si="10"/>
        <v>0</v>
      </c>
      <c r="Z13" s="64"/>
      <c r="AA13" s="17">
        <f t="shared" si="11"/>
        <v>0</v>
      </c>
      <c r="AB13" s="92"/>
      <c r="AC13" s="15">
        <f t="shared" si="12"/>
        <v>0</v>
      </c>
      <c r="AD13" s="92"/>
      <c r="AE13" s="64">
        <f t="shared" si="13"/>
        <v>0</v>
      </c>
      <c r="AF13" s="41"/>
      <c r="AG13" s="15">
        <f t="shared" si="14"/>
        <v>0</v>
      </c>
      <c r="AH13" s="41"/>
      <c r="AI13" s="17">
        <f t="shared" si="15"/>
        <v>0</v>
      </c>
      <c r="AJ13" s="47">
        <f t="shared" si="16"/>
        <v>297704</v>
      </c>
      <c r="AK13" s="15">
        <f t="shared" si="17"/>
        <v>0</v>
      </c>
      <c r="AL13" s="15">
        <f t="shared" si="18"/>
        <v>148852</v>
      </c>
      <c r="AM13" s="17">
        <f t="shared" si="19"/>
        <v>4383492</v>
      </c>
    </row>
    <row r="14" spans="1:39" x14ac:dyDescent="0.2">
      <c r="A14" s="4" t="s">
        <v>42</v>
      </c>
      <c r="B14" s="1" t="s">
        <v>47</v>
      </c>
      <c r="C14" s="10" t="s">
        <v>55</v>
      </c>
      <c r="D14" s="92">
        <v>1429</v>
      </c>
      <c r="E14" s="15">
        <f t="shared" si="0"/>
        <v>106354754</v>
      </c>
      <c r="F14" s="92">
        <v>451</v>
      </c>
      <c r="G14" s="17">
        <f t="shared" si="1"/>
        <v>14179440</v>
      </c>
      <c r="H14" s="64"/>
      <c r="I14" s="15">
        <f t="shared" si="2"/>
        <v>0</v>
      </c>
      <c r="J14" s="64"/>
      <c r="K14" s="17">
        <f t="shared" si="3"/>
        <v>0</v>
      </c>
      <c r="L14" s="92">
        <v>380</v>
      </c>
      <c r="M14" s="15">
        <f t="shared" si="4"/>
        <v>28281880</v>
      </c>
      <c r="N14" s="92">
        <v>103</v>
      </c>
      <c r="O14" s="17">
        <f t="shared" si="5"/>
        <v>3238320</v>
      </c>
      <c r="P14" s="64"/>
      <c r="Q14" s="15">
        <f t="shared" si="6"/>
        <v>0</v>
      </c>
      <c r="R14" s="64"/>
      <c r="S14" s="17">
        <f t="shared" si="7"/>
        <v>0</v>
      </c>
      <c r="T14" s="92">
        <v>8</v>
      </c>
      <c r="U14" s="15">
        <f t="shared" si="8"/>
        <v>595408</v>
      </c>
      <c r="V14" s="92">
        <v>4</v>
      </c>
      <c r="W14" s="17">
        <f t="shared" si="9"/>
        <v>125760</v>
      </c>
      <c r="X14" s="64"/>
      <c r="Y14" s="15">
        <f t="shared" si="10"/>
        <v>0</v>
      </c>
      <c r="Z14" s="64"/>
      <c r="AA14" s="17">
        <f t="shared" si="11"/>
        <v>0</v>
      </c>
      <c r="AB14" s="92">
        <v>198</v>
      </c>
      <c r="AC14" s="15">
        <f t="shared" si="12"/>
        <v>14736348</v>
      </c>
      <c r="AD14" s="92">
        <v>90</v>
      </c>
      <c r="AE14" s="64">
        <f t="shared" si="13"/>
        <v>2829600</v>
      </c>
      <c r="AF14" s="41"/>
      <c r="AG14" s="15">
        <f t="shared" si="14"/>
        <v>0</v>
      </c>
      <c r="AH14" s="41"/>
      <c r="AI14" s="17">
        <f t="shared" si="15"/>
        <v>0</v>
      </c>
      <c r="AJ14" s="47">
        <f t="shared" si="16"/>
        <v>149968390</v>
      </c>
      <c r="AK14" s="15">
        <f t="shared" si="17"/>
        <v>20373120</v>
      </c>
      <c r="AL14" s="15">
        <f t="shared" si="18"/>
        <v>95357315</v>
      </c>
      <c r="AM14" s="17">
        <f t="shared" si="19"/>
        <v>74984195</v>
      </c>
    </row>
    <row r="15" spans="1:39" x14ac:dyDescent="0.2">
      <c r="A15" s="4" t="s">
        <v>45</v>
      </c>
      <c r="B15" s="1" t="s">
        <v>49</v>
      </c>
      <c r="C15" s="10" t="s">
        <v>56</v>
      </c>
      <c r="D15" s="92"/>
      <c r="E15" s="15">
        <f t="shared" si="0"/>
        <v>0</v>
      </c>
      <c r="F15" s="92"/>
      <c r="G15" s="17">
        <f t="shared" si="1"/>
        <v>0</v>
      </c>
      <c r="H15" s="64">
        <v>0</v>
      </c>
      <c r="I15" s="15">
        <f t="shared" si="2"/>
        <v>0</v>
      </c>
      <c r="J15" s="64">
        <v>0</v>
      </c>
      <c r="K15" s="17">
        <f t="shared" si="3"/>
        <v>0</v>
      </c>
      <c r="L15" s="92"/>
      <c r="M15" s="15">
        <f t="shared" si="4"/>
        <v>0</v>
      </c>
      <c r="N15" s="92"/>
      <c r="O15" s="17">
        <f t="shared" si="5"/>
        <v>0</v>
      </c>
      <c r="P15" s="64">
        <v>1</v>
      </c>
      <c r="Q15" s="15">
        <f t="shared" si="6"/>
        <v>74426</v>
      </c>
      <c r="R15" s="64"/>
      <c r="S15" s="17">
        <f t="shared" si="7"/>
        <v>0</v>
      </c>
      <c r="T15" s="92"/>
      <c r="U15" s="15">
        <f t="shared" si="8"/>
        <v>0</v>
      </c>
      <c r="V15" s="92"/>
      <c r="W15" s="17">
        <f t="shared" si="9"/>
        <v>0</v>
      </c>
      <c r="X15" s="64"/>
      <c r="Y15" s="15">
        <f t="shared" si="10"/>
        <v>0</v>
      </c>
      <c r="Z15" s="64"/>
      <c r="AA15" s="17">
        <f t="shared" si="11"/>
        <v>0</v>
      </c>
      <c r="AB15" s="92"/>
      <c r="AC15" s="15">
        <f t="shared" si="12"/>
        <v>0</v>
      </c>
      <c r="AD15" s="92"/>
      <c r="AE15" s="64">
        <f t="shared" si="13"/>
        <v>0</v>
      </c>
      <c r="AF15" s="41"/>
      <c r="AG15" s="15">
        <f t="shared" si="14"/>
        <v>0</v>
      </c>
      <c r="AH15" s="41"/>
      <c r="AI15" s="17">
        <f t="shared" si="15"/>
        <v>0</v>
      </c>
      <c r="AJ15" s="47">
        <f t="shared" si="16"/>
        <v>0</v>
      </c>
      <c r="AK15" s="15">
        <f t="shared" si="17"/>
        <v>0</v>
      </c>
      <c r="AL15" s="15">
        <f t="shared" si="18"/>
        <v>0</v>
      </c>
      <c r="AM15" s="17">
        <f t="shared" si="19"/>
        <v>74426</v>
      </c>
    </row>
    <row r="16" spans="1:39" ht="13.5" thickBot="1" x14ac:dyDescent="0.25">
      <c r="A16" s="7" t="s">
        <v>57</v>
      </c>
      <c r="B16" s="8" t="s">
        <v>52</v>
      </c>
      <c r="C16" s="18" t="s">
        <v>58</v>
      </c>
      <c r="D16" s="92">
        <v>91</v>
      </c>
      <c r="E16" s="15">
        <f t="shared" si="0"/>
        <v>6772766</v>
      </c>
      <c r="F16" s="92">
        <v>56</v>
      </c>
      <c r="G16" s="17">
        <f t="shared" si="1"/>
        <v>1760640</v>
      </c>
      <c r="H16" s="64">
        <v>5</v>
      </c>
      <c r="I16" s="15">
        <f t="shared" si="2"/>
        <v>372130</v>
      </c>
      <c r="J16" s="64">
        <v>1</v>
      </c>
      <c r="K16" s="17">
        <f t="shared" si="3"/>
        <v>31440</v>
      </c>
      <c r="L16" s="92">
        <v>21</v>
      </c>
      <c r="M16" s="15">
        <f t="shared" si="4"/>
        <v>1562946</v>
      </c>
      <c r="N16" s="92">
        <v>4</v>
      </c>
      <c r="O16" s="17">
        <f t="shared" si="5"/>
        <v>125760</v>
      </c>
      <c r="P16" s="64"/>
      <c r="Q16" s="15">
        <f t="shared" si="6"/>
        <v>0</v>
      </c>
      <c r="R16" s="64"/>
      <c r="S16" s="17">
        <f t="shared" si="7"/>
        <v>0</v>
      </c>
      <c r="T16" s="92"/>
      <c r="U16" s="15">
        <f t="shared" si="8"/>
        <v>0</v>
      </c>
      <c r="V16" s="92"/>
      <c r="W16" s="17">
        <f t="shared" si="9"/>
        <v>0</v>
      </c>
      <c r="X16" s="64"/>
      <c r="Y16" s="15">
        <f t="shared" si="10"/>
        <v>0</v>
      </c>
      <c r="Z16" s="64"/>
      <c r="AA16" s="17">
        <f t="shared" si="11"/>
        <v>0</v>
      </c>
      <c r="AB16" s="92"/>
      <c r="AC16" s="15">
        <f t="shared" si="12"/>
        <v>0</v>
      </c>
      <c r="AD16" s="57"/>
      <c r="AE16" s="64">
        <f t="shared" si="13"/>
        <v>0</v>
      </c>
      <c r="AF16" s="42"/>
      <c r="AG16" s="15">
        <f t="shared" si="14"/>
        <v>0</v>
      </c>
      <c r="AH16" s="42"/>
      <c r="AI16" s="17">
        <f t="shared" si="15"/>
        <v>0</v>
      </c>
      <c r="AJ16" s="47">
        <f t="shared" si="16"/>
        <v>8335712</v>
      </c>
      <c r="AK16" s="15">
        <f t="shared" si="17"/>
        <v>1886400</v>
      </c>
      <c r="AL16" s="15">
        <f t="shared" si="18"/>
        <v>6054256</v>
      </c>
      <c r="AM16" s="17">
        <f t="shared" si="19"/>
        <v>4571426</v>
      </c>
    </row>
    <row r="17" spans="1:41" ht="15.75" thickBot="1" x14ac:dyDescent="0.3">
      <c r="A17" s="248" t="s">
        <v>785</v>
      </c>
      <c r="B17" s="249"/>
      <c r="C17" s="250"/>
      <c r="D17" s="36">
        <f>SUM(D5:D16)</f>
        <v>4050</v>
      </c>
      <c r="E17" s="36">
        <f>SUM(E5:E16)</f>
        <v>301425300</v>
      </c>
      <c r="F17" s="36">
        <f t="shared" ref="F17:AL17" si="20">SUM(F8:F16)</f>
        <v>2307</v>
      </c>
      <c r="G17" s="36">
        <f t="shared" si="20"/>
        <v>72532080</v>
      </c>
      <c r="H17" s="36">
        <f>SUM(H5:H16)</f>
        <v>58</v>
      </c>
      <c r="I17" s="36">
        <f>SUM(I8:I16)</f>
        <v>4316708</v>
      </c>
      <c r="J17" s="36">
        <f t="shared" si="20"/>
        <v>41</v>
      </c>
      <c r="K17" s="36">
        <f t="shared" si="20"/>
        <v>1289040</v>
      </c>
      <c r="L17" s="36">
        <f t="shared" si="20"/>
        <v>690</v>
      </c>
      <c r="M17" s="36">
        <f t="shared" si="20"/>
        <v>51353940</v>
      </c>
      <c r="N17" s="36">
        <f t="shared" si="20"/>
        <v>289</v>
      </c>
      <c r="O17" s="36">
        <f t="shared" si="20"/>
        <v>9086160</v>
      </c>
      <c r="P17" s="36">
        <f>SUM(P5:P16)</f>
        <v>3</v>
      </c>
      <c r="Q17" s="36">
        <f>SUM(Q5:Q16)</f>
        <v>223278</v>
      </c>
      <c r="R17" s="36">
        <f t="shared" si="20"/>
        <v>0</v>
      </c>
      <c r="S17" s="36">
        <f t="shared" si="20"/>
        <v>0</v>
      </c>
      <c r="T17" s="36">
        <f t="shared" si="20"/>
        <v>8</v>
      </c>
      <c r="U17" s="36">
        <f t="shared" si="20"/>
        <v>595408</v>
      </c>
      <c r="V17" s="36">
        <f t="shared" si="20"/>
        <v>4</v>
      </c>
      <c r="W17" s="36">
        <f t="shared" si="20"/>
        <v>125760</v>
      </c>
      <c r="X17" s="36">
        <f>SUM(X5:X16)</f>
        <v>0</v>
      </c>
      <c r="Y17" s="36">
        <f>SUM(Y5:Y16)</f>
        <v>0</v>
      </c>
      <c r="Z17" s="36">
        <f t="shared" si="20"/>
        <v>0</v>
      </c>
      <c r="AA17" s="36">
        <f t="shared" si="20"/>
        <v>0</v>
      </c>
      <c r="AB17" s="36">
        <f t="shared" si="20"/>
        <v>320</v>
      </c>
      <c r="AC17" s="36">
        <f t="shared" si="20"/>
        <v>23816320</v>
      </c>
      <c r="AD17" s="36">
        <f t="shared" si="20"/>
        <v>203</v>
      </c>
      <c r="AE17" s="48">
        <f t="shared" si="20"/>
        <v>6382320</v>
      </c>
      <c r="AF17" s="48">
        <f t="shared" si="20"/>
        <v>4</v>
      </c>
      <c r="AG17" s="48">
        <f t="shared" si="20"/>
        <v>297704</v>
      </c>
      <c r="AH17" s="48">
        <f t="shared" si="20"/>
        <v>3</v>
      </c>
      <c r="AI17" s="48">
        <f t="shared" si="20"/>
        <v>94320</v>
      </c>
      <c r="AJ17" s="36">
        <f t="shared" si="20"/>
        <v>377190968</v>
      </c>
      <c r="AK17" s="36">
        <f t="shared" si="20"/>
        <v>88126320</v>
      </c>
      <c r="AL17" s="36">
        <f t="shared" si="20"/>
        <v>276721804</v>
      </c>
      <c r="AM17" s="48">
        <f>SUM(AM8:AM16)</f>
        <v>194816534</v>
      </c>
      <c r="AN17" s="37">
        <f>AJ17/2+I17+K17+Q17+S17+Y17+AA17+AG17+AI17</f>
        <v>194816534</v>
      </c>
      <c r="AO17" t="b">
        <f>AM17=AN17</f>
        <v>1</v>
      </c>
    </row>
    <row r="18" spans="1:41" x14ac:dyDescent="0.2">
      <c r="A18" s="38"/>
      <c r="B18" s="38"/>
      <c r="L18" s="30"/>
      <c r="AK18" s="38"/>
      <c r="AL18" s="38"/>
      <c r="AM18" s="38"/>
    </row>
    <row r="19" spans="1:41" x14ac:dyDescent="0.2">
      <c r="A19" s="38"/>
      <c r="B19" s="38"/>
      <c r="AG19" s="38">
        <f>AF17*74426</f>
        <v>297704</v>
      </c>
      <c r="AI19" s="38">
        <f>AH17*31440</f>
        <v>94320</v>
      </c>
      <c r="AK19" s="38"/>
      <c r="AL19" s="46">
        <f>SUM(AJ17/2+AK17)</f>
        <v>276721804</v>
      </c>
      <c r="AM19" s="38"/>
    </row>
    <row r="20" spans="1:41" x14ac:dyDescent="0.2">
      <c r="A20" s="38"/>
      <c r="B20" s="38"/>
      <c r="AK20" s="38"/>
      <c r="AL20" s="38"/>
      <c r="AM20" s="38"/>
    </row>
    <row r="21" spans="1:41" x14ac:dyDescent="0.2">
      <c r="AL21" t="b">
        <f>(AL17=AL19)</f>
        <v>1</v>
      </c>
    </row>
    <row r="22" spans="1:41" x14ac:dyDescent="0.2">
      <c r="J22" s="46">
        <f>I17+K17</f>
        <v>5605748</v>
      </c>
    </row>
    <row r="24" spans="1:41" x14ac:dyDescent="0.2">
      <c r="AL24" s="37"/>
    </row>
  </sheetData>
  <mergeCells count="23">
    <mergeCell ref="A17:C17"/>
    <mergeCell ref="AJ5:AJ7"/>
    <mergeCell ref="AK5:AK7"/>
    <mergeCell ref="AB5:AI5"/>
    <mergeCell ref="AB6:AE6"/>
    <mergeCell ref="AF6:AI6"/>
    <mergeCell ref="A5:A7"/>
    <mergeCell ref="A1:AM1"/>
    <mergeCell ref="A2:AM2"/>
    <mergeCell ref="A3:AM3"/>
    <mergeCell ref="AM5:AM7"/>
    <mergeCell ref="L5:S5"/>
    <mergeCell ref="L6:O6"/>
    <mergeCell ref="P6:S6"/>
    <mergeCell ref="T6:W6"/>
    <mergeCell ref="X6:AA6"/>
    <mergeCell ref="T5:AA5"/>
    <mergeCell ref="AL5:AL7"/>
    <mergeCell ref="D6:G6"/>
    <mergeCell ref="H6:K6"/>
    <mergeCell ref="B5:B7"/>
    <mergeCell ref="C5:C7"/>
    <mergeCell ref="D5:K5"/>
  </mergeCells>
  <phoneticPr fontId="3" type="noConversion"/>
  <printOptions horizontalCentered="1"/>
  <pageMargins left="0.39370078740157483" right="0.39370078740157483" top="1.9685039370078741" bottom="0.98425196850393704" header="0.39370078740157483" footer="0.59055118110236227"/>
  <pageSetup paperSize="20480" scale="40" orientation="landscape" r:id="rId1"/>
  <headerFooter alignWithMargins="0">
    <oddHeader>&amp;LDivisión de Municipalidades 
Departamento de Finanzas Municipales
Unidad de Análisis Financiero</oddHeader>
    <oddFooter>&amp;L&amp;D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1"/>
  <sheetViews>
    <sheetView zoomScale="80" zoomScaleNormal="80" workbookViewId="0">
      <selection activeCell="C4" sqref="C1:AN1048576"/>
    </sheetView>
  </sheetViews>
  <sheetFormatPr baseColWidth="10" defaultRowHeight="12.75" x14ac:dyDescent="0.2"/>
  <cols>
    <col min="1" max="1" width="10.42578125" customWidth="1"/>
    <col min="2" max="2" width="14.140625" customWidth="1"/>
    <col min="3" max="3" width="17.28515625" customWidth="1"/>
    <col min="4" max="4" width="14.42578125" style="38" customWidth="1"/>
    <col min="5" max="6" width="15" style="38" customWidth="1"/>
    <col min="7" max="11" width="14.7109375" style="38" customWidth="1"/>
    <col min="12" max="12" width="14.42578125" style="38" customWidth="1"/>
    <col min="13" max="13" width="15" style="38" customWidth="1"/>
    <col min="14" max="19" width="14.7109375" style="38" customWidth="1"/>
    <col min="20" max="20" width="14.42578125" style="38" customWidth="1"/>
    <col min="21" max="21" width="15" style="38" customWidth="1"/>
    <col min="22" max="22" width="15.85546875" style="38" customWidth="1"/>
    <col min="23" max="27" width="14.7109375" style="38" customWidth="1"/>
    <col min="28" max="28" width="14.42578125" style="38" customWidth="1"/>
    <col min="29" max="29" width="15" style="38" customWidth="1"/>
    <col min="30" max="30" width="15.140625" style="38" customWidth="1"/>
    <col min="31" max="35" width="14.7109375" style="38" customWidth="1"/>
    <col min="36" max="36" width="12.42578125" style="38" customWidth="1"/>
    <col min="37" max="37" width="15.140625" style="38" customWidth="1"/>
    <col min="38" max="38" width="15.5703125" customWidth="1"/>
    <col min="39" max="39" width="15.140625" customWidth="1"/>
    <col min="41" max="41" width="14.85546875" customWidth="1"/>
  </cols>
  <sheetData>
    <row r="1" spans="1:52" s="27" customFormat="1" ht="18" x14ac:dyDescent="0.25">
      <c r="A1" s="219" t="s">
        <v>854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219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</row>
    <row r="2" spans="1:52" s="27" customFormat="1" ht="18" x14ac:dyDescent="0.25">
      <c r="A2" s="219" t="s">
        <v>847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</row>
    <row r="3" spans="1:52" s="27" customFormat="1" ht="18" x14ac:dyDescent="0.25">
      <c r="A3" s="219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</row>
    <row r="4" spans="1:52" s="38" customFormat="1" ht="13.5" thickBot="1" x14ac:dyDescent="0.25"/>
    <row r="5" spans="1:52" ht="20.25" customHeight="1" thickBot="1" x14ac:dyDescent="0.25">
      <c r="A5" s="241" t="s">
        <v>780</v>
      </c>
      <c r="B5" s="241" t="s">
        <v>781</v>
      </c>
      <c r="C5" s="245" t="s">
        <v>782</v>
      </c>
      <c r="D5" s="223" t="s">
        <v>858</v>
      </c>
      <c r="E5" s="224"/>
      <c r="F5" s="224"/>
      <c r="G5" s="224"/>
      <c r="H5" s="224"/>
      <c r="I5" s="224"/>
      <c r="J5" s="224"/>
      <c r="K5" s="225"/>
      <c r="L5" s="224" t="s">
        <v>859</v>
      </c>
      <c r="M5" s="224"/>
      <c r="N5" s="224"/>
      <c r="O5" s="224"/>
      <c r="P5" s="224"/>
      <c r="Q5" s="224"/>
      <c r="R5" s="224"/>
      <c r="S5" s="225"/>
      <c r="T5" s="223" t="s">
        <v>860</v>
      </c>
      <c r="U5" s="224"/>
      <c r="V5" s="224"/>
      <c r="W5" s="224"/>
      <c r="X5" s="224"/>
      <c r="Y5" s="224"/>
      <c r="Z5" s="224"/>
      <c r="AA5" s="225"/>
      <c r="AB5" s="223" t="s">
        <v>861</v>
      </c>
      <c r="AC5" s="224"/>
      <c r="AD5" s="224"/>
      <c r="AE5" s="224"/>
      <c r="AF5" s="224"/>
      <c r="AG5" s="224"/>
      <c r="AH5" s="224"/>
      <c r="AI5" s="225"/>
      <c r="AJ5" s="226" t="s">
        <v>784</v>
      </c>
      <c r="AK5" s="229" t="s">
        <v>783</v>
      </c>
      <c r="AL5" s="229" t="s">
        <v>853</v>
      </c>
      <c r="AM5" s="216" t="s">
        <v>852</v>
      </c>
    </row>
    <row r="6" spans="1:52" ht="20.25" customHeight="1" thickBot="1" x14ac:dyDescent="0.25">
      <c r="A6" s="242"/>
      <c r="B6" s="242"/>
      <c r="C6" s="246"/>
      <c r="D6" s="223" t="s">
        <v>850</v>
      </c>
      <c r="E6" s="224"/>
      <c r="F6" s="224"/>
      <c r="G6" s="225"/>
      <c r="H6" s="224" t="s">
        <v>851</v>
      </c>
      <c r="I6" s="224"/>
      <c r="J6" s="224"/>
      <c r="K6" s="225"/>
      <c r="L6" s="224" t="s">
        <v>850</v>
      </c>
      <c r="M6" s="224"/>
      <c r="N6" s="224"/>
      <c r="O6" s="225"/>
      <c r="P6" s="224" t="s">
        <v>851</v>
      </c>
      <c r="Q6" s="224"/>
      <c r="R6" s="224"/>
      <c r="S6" s="225"/>
      <c r="T6" s="224" t="s">
        <v>850</v>
      </c>
      <c r="U6" s="224"/>
      <c r="V6" s="224"/>
      <c r="W6" s="225"/>
      <c r="X6" s="224" t="s">
        <v>851</v>
      </c>
      <c r="Y6" s="224"/>
      <c r="Z6" s="224"/>
      <c r="AA6" s="225"/>
      <c r="AB6" s="224" t="s">
        <v>850</v>
      </c>
      <c r="AC6" s="224"/>
      <c r="AD6" s="224"/>
      <c r="AE6" s="225"/>
      <c r="AF6" s="224" t="s">
        <v>851</v>
      </c>
      <c r="AG6" s="224"/>
      <c r="AH6" s="224"/>
      <c r="AI6" s="225"/>
      <c r="AJ6" s="227"/>
      <c r="AK6" s="230"/>
      <c r="AL6" s="230"/>
      <c r="AM6" s="217"/>
    </row>
    <row r="7" spans="1:52" ht="63" customHeight="1" thickBot="1" x14ac:dyDescent="0.25">
      <c r="A7" s="243"/>
      <c r="B7" s="243"/>
      <c r="C7" s="247"/>
      <c r="D7" s="103" t="s">
        <v>803</v>
      </c>
      <c r="E7" s="104" t="s">
        <v>778</v>
      </c>
      <c r="F7" s="105" t="s">
        <v>802</v>
      </c>
      <c r="G7" s="106" t="s">
        <v>779</v>
      </c>
      <c r="H7" s="103" t="s">
        <v>803</v>
      </c>
      <c r="I7" s="104" t="s">
        <v>778</v>
      </c>
      <c r="J7" s="105" t="s">
        <v>802</v>
      </c>
      <c r="K7" s="106" t="s">
        <v>779</v>
      </c>
      <c r="L7" s="124" t="s">
        <v>803</v>
      </c>
      <c r="M7" s="104" t="s">
        <v>778</v>
      </c>
      <c r="N7" s="104" t="s">
        <v>777</v>
      </c>
      <c r="O7" s="107" t="s">
        <v>779</v>
      </c>
      <c r="P7" s="103" t="s">
        <v>803</v>
      </c>
      <c r="Q7" s="104" t="s">
        <v>778</v>
      </c>
      <c r="R7" s="104" t="s">
        <v>777</v>
      </c>
      <c r="S7" s="107" t="s">
        <v>779</v>
      </c>
      <c r="T7" s="108" t="s">
        <v>803</v>
      </c>
      <c r="U7" s="109" t="s">
        <v>778</v>
      </c>
      <c r="V7" s="109" t="s">
        <v>777</v>
      </c>
      <c r="W7" s="110" t="s">
        <v>779</v>
      </c>
      <c r="X7" s="108" t="s">
        <v>803</v>
      </c>
      <c r="Y7" s="109" t="s">
        <v>778</v>
      </c>
      <c r="Z7" s="109" t="s">
        <v>777</v>
      </c>
      <c r="AA7" s="110" t="s">
        <v>779</v>
      </c>
      <c r="AB7" s="108" t="s">
        <v>803</v>
      </c>
      <c r="AC7" s="109" t="s">
        <v>778</v>
      </c>
      <c r="AD7" s="109" t="s">
        <v>777</v>
      </c>
      <c r="AE7" s="110" t="s">
        <v>779</v>
      </c>
      <c r="AF7" s="103" t="s">
        <v>803</v>
      </c>
      <c r="AG7" s="104" t="s">
        <v>778</v>
      </c>
      <c r="AH7" s="104" t="s">
        <v>777</v>
      </c>
      <c r="AI7" s="107" t="s">
        <v>779</v>
      </c>
      <c r="AJ7" s="228"/>
      <c r="AK7" s="231"/>
      <c r="AL7" s="231"/>
      <c r="AM7" s="218"/>
    </row>
    <row r="8" spans="1:52" x14ac:dyDescent="0.2">
      <c r="A8" s="11" t="s">
        <v>59</v>
      </c>
      <c r="B8" s="2" t="s">
        <v>60</v>
      </c>
      <c r="C8" s="12" t="s">
        <v>61</v>
      </c>
      <c r="D8" s="92"/>
      <c r="E8" s="15">
        <f>D8*74426</f>
        <v>0</v>
      </c>
      <c r="F8" s="92"/>
      <c r="G8" s="17">
        <f>F8*31440</f>
        <v>0</v>
      </c>
      <c r="H8" s="64"/>
      <c r="I8" s="64">
        <f>H8*74426</f>
        <v>0</v>
      </c>
      <c r="J8" s="64"/>
      <c r="K8" s="64">
        <f>J8*31440</f>
        <v>0</v>
      </c>
      <c r="L8" s="92"/>
      <c r="M8" s="15">
        <f>L8*74426</f>
        <v>0</v>
      </c>
      <c r="N8" s="92"/>
      <c r="O8" s="17">
        <f>N8*31440</f>
        <v>0</v>
      </c>
      <c r="P8" s="64">
        <v>32</v>
      </c>
      <c r="Q8" s="64">
        <f>P8*74426</f>
        <v>2381632</v>
      </c>
      <c r="R8" s="64">
        <v>23</v>
      </c>
      <c r="S8" s="64">
        <f>R8*31440</f>
        <v>723120</v>
      </c>
      <c r="T8" s="92"/>
      <c r="U8" s="15">
        <f>T8*74426</f>
        <v>0</v>
      </c>
      <c r="V8" s="92"/>
      <c r="W8" s="17">
        <f>V8*31440</f>
        <v>0</v>
      </c>
      <c r="X8" s="64"/>
      <c r="Y8" s="64">
        <f>X8*74426</f>
        <v>0</v>
      </c>
      <c r="Z8" s="64"/>
      <c r="AA8" s="64">
        <f>Z8*31440</f>
        <v>0</v>
      </c>
      <c r="AB8" s="57"/>
      <c r="AC8" s="15">
        <f>AB8*74426</f>
        <v>0</v>
      </c>
      <c r="AD8" s="57"/>
      <c r="AE8" s="64">
        <f>AD8*31440</f>
        <v>0</v>
      </c>
      <c r="AF8" s="41"/>
      <c r="AG8" s="41">
        <f>AF8*74426</f>
        <v>0</v>
      </c>
      <c r="AH8" s="41"/>
      <c r="AI8" s="41">
        <f>AH8*31440</f>
        <v>0</v>
      </c>
      <c r="AJ8" s="47">
        <f>E8+M8+U8+AC8</f>
        <v>0</v>
      </c>
      <c r="AK8" s="15">
        <f>G8+O8+W8+AE8</f>
        <v>0</v>
      </c>
      <c r="AL8" s="14">
        <f>AJ8/2+AK8</f>
        <v>0</v>
      </c>
      <c r="AM8" s="32">
        <f>(AJ8/2 + I8+K8+Q8+S8+Y8+AA8+AG8+AI8)</f>
        <v>3104752</v>
      </c>
    </row>
    <row r="9" spans="1:52" x14ac:dyDescent="0.2">
      <c r="A9" s="4" t="s">
        <v>62</v>
      </c>
      <c r="B9" s="1" t="s">
        <v>63</v>
      </c>
      <c r="C9" s="5" t="s">
        <v>64</v>
      </c>
      <c r="D9" s="92"/>
      <c r="E9" s="15">
        <f t="shared" ref="E9:E16" si="0">D9*74426</f>
        <v>0</v>
      </c>
      <c r="F9" s="92"/>
      <c r="G9" s="17">
        <f t="shared" ref="G9:G16" si="1">F9*31440</f>
        <v>0</v>
      </c>
      <c r="H9" s="64"/>
      <c r="I9" s="64">
        <f t="shared" ref="I9:I16" si="2">H9*74426</f>
        <v>0</v>
      </c>
      <c r="J9" s="64"/>
      <c r="K9" s="64">
        <f t="shared" ref="K9:K16" si="3">J9*31440</f>
        <v>0</v>
      </c>
      <c r="L9" s="92">
        <v>24</v>
      </c>
      <c r="M9" s="15">
        <f t="shared" ref="M9:M16" si="4">L9*74426</f>
        <v>1786224</v>
      </c>
      <c r="N9" s="92">
        <v>10</v>
      </c>
      <c r="O9" s="17">
        <f t="shared" ref="O9:O16" si="5">N9*31440</f>
        <v>314400</v>
      </c>
      <c r="P9" s="64">
        <v>1</v>
      </c>
      <c r="Q9" s="64">
        <f t="shared" ref="Q9:Q16" si="6">P9*74426</f>
        <v>74426</v>
      </c>
      <c r="R9" s="64">
        <v>8</v>
      </c>
      <c r="S9" s="64">
        <f t="shared" ref="S9:S16" si="7">R9*31440</f>
        <v>251520</v>
      </c>
      <c r="T9" s="92"/>
      <c r="U9" s="15">
        <f t="shared" ref="U9:U16" si="8">T9*74426</f>
        <v>0</v>
      </c>
      <c r="V9" s="92"/>
      <c r="W9" s="17">
        <f t="shared" ref="W9:W16" si="9">V9*31440</f>
        <v>0</v>
      </c>
      <c r="X9" s="64"/>
      <c r="Y9" s="64">
        <f t="shared" ref="Y9:Y16" si="10">X9*74426</f>
        <v>0</v>
      </c>
      <c r="Z9" s="64"/>
      <c r="AA9" s="64">
        <f t="shared" ref="AA9:AA16" si="11">Z9*31440</f>
        <v>0</v>
      </c>
      <c r="AB9" s="57"/>
      <c r="AC9" s="15">
        <f t="shared" ref="AC9:AC16" si="12">AB9*74426</f>
        <v>0</v>
      </c>
      <c r="AD9" s="57"/>
      <c r="AE9" s="64">
        <f t="shared" ref="AE9:AE16" si="13">AD9*31440</f>
        <v>0</v>
      </c>
      <c r="AF9" s="41"/>
      <c r="AG9" s="41">
        <f t="shared" ref="AG9:AG16" si="14">AF9*74426</f>
        <v>0</v>
      </c>
      <c r="AH9" s="41"/>
      <c r="AI9" s="41">
        <f t="shared" ref="AI9:AI16" si="15">AH9*31440</f>
        <v>0</v>
      </c>
      <c r="AJ9" s="47">
        <f t="shared" ref="AJ9:AJ16" si="16">E9+M9+U9+AC9</f>
        <v>1786224</v>
      </c>
      <c r="AK9" s="15">
        <f t="shared" ref="AK9:AK16" si="17">G9+O9+W9+AE9</f>
        <v>314400</v>
      </c>
      <c r="AL9" s="14">
        <f t="shared" ref="AL9:AL16" si="18">AJ9/2+AK9</f>
        <v>1207512</v>
      </c>
      <c r="AM9" s="32">
        <f t="shared" ref="AM9:AM16" si="19">(AJ9/2 + I9+K9+Q9+S9+Y9+AA9+AG9+AI9)</f>
        <v>1219058</v>
      </c>
    </row>
    <row r="10" spans="1:52" x14ac:dyDescent="0.2">
      <c r="A10" s="4" t="s">
        <v>60</v>
      </c>
      <c r="B10" s="1" t="s">
        <v>59</v>
      </c>
      <c r="C10" s="5" t="s">
        <v>65</v>
      </c>
      <c r="D10" s="92"/>
      <c r="E10" s="15">
        <f t="shared" si="0"/>
        <v>0</v>
      </c>
      <c r="F10" s="92"/>
      <c r="G10" s="17">
        <f t="shared" si="1"/>
        <v>0</v>
      </c>
      <c r="H10" s="64"/>
      <c r="I10" s="64">
        <f t="shared" si="2"/>
        <v>0</v>
      </c>
      <c r="J10" s="64"/>
      <c r="K10" s="64">
        <f t="shared" si="3"/>
        <v>0</v>
      </c>
      <c r="L10" s="92">
        <v>325</v>
      </c>
      <c r="M10" s="15">
        <f t="shared" si="4"/>
        <v>24188450</v>
      </c>
      <c r="N10" s="92">
        <v>185</v>
      </c>
      <c r="O10" s="17">
        <f t="shared" si="5"/>
        <v>5816400</v>
      </c>
      <c r="P10" s="64"/>
      <c r="Q10" s="64">
        <f t="shared" si="6"/>
        <v>0</v>
      </c>
      <c r="R10" s="64"/>
      <c r="S10" s="64">
        <f t="shared" si="7"/>
        <v>0</v>
      </c>
      <c r="T10" s="92">
        <v>12</v>
      </c>
      <c r="U10" s="15">
        <f t="shared" si="8"/>
        <v>893112</v>
      </c>
      <c r="V10" s="92">
        <v>12</v>
      </c>
      <c r="W10" s="17">
        <f t="shared" si="9"/>
        <v>377280</v>
      </c>
      <c r="X10" s="64"/>
      <c r="Y10" s="64">
        <f t="shared" si="10"/>
        <v>0</v>
      </c>
      <c r="Z10" s="64"/>
      <c r="AA10" s="64">
        <f t="shared" si="11"/>
        <v>0</v>
      </c>
      <c r="AB10" s="57"/>
      <c r="AC10" s="15">
        <f t="shared" si="12"/>
        <v>0</v>
      </c>
      <c r="AD10" s="57"/>
      <c r="AE10" s="64">
        <f t="shared" si="13"/>
        <v>0</v>
      </c>
      <c r="AF10" s="41"/>
      <c r="AG10" s="41">
        <f t="shared" si="14"/>
        <v>0</v>
      </c>
      <c r="AH10" s="41"/>
      <c r="AI10" s="41">
        <f t="shared" si="15"/>
        <v>0</v>
      </c>
      <c r="AJ10" s="47">
        <f t="shared" si="16"/>
        <v>25081562</v>
      </c>
      <c r="AK10" s="15">
        <f t="shared" si="17"/>
        <v>6193680</v>
      </c>
      <c r="AL10" s="14">
        <f t="shared" si="18"/>
        <v>18734461</v>
      </c>
      <c r="AM10" s="32">
        <f t="shared" si="19"/>
        <v>12540781</v>
      </c>
    </row>
    <row r="11" spans="1:52" x14ac:dyDescent="0.2">
      <c r="A11" s="4" t="s">
        <v>63</v>
      </c>
      <c r="B11" s="1" t="s">
        <v>62</v>
      </c>
      <c r="C11" s="5" t="s">
        <v>66</v>
      </c>
      <c r="D11" s="92">
        <v>5</v>
      </c>
      <c r="E11" s="15">
        <f t="shared" si="0"/>
        <v>372130</v>
      </c>
      <c r="F11" s="92">
        <v>0</v>
      </c>
      <c r="G11" s="17">
        <f t="shared" si="1"/>
        <v>0</v>
      </c>
      <c r="H11" s="64"/>
      <c r="I11" s="64">
        <f t="shared" si="2"/>
        <v>0</v>
      </c>
      <c r="J11" s="64"/>
      <c r="K11" s="64">
        <f t="shared" si="3"/>
        <v>0</v>
      </c>
      <c r="L11" s="92">
        <v>108</v>
      </c>
      <c r="M11" s="15">
        <f t="shared" si="4"/>
        <v>8038008</v>
      </c>
      <c r="N11" s="92">
        <v>64</v>
      </c>
      <c r="O11" s="17">
        <f t="shared" si="5"/>
        <v>2012160</v>
      </c>
      <c r="P11" s="64"/>
      <c r="Q11" s="64">
        <f t="shared" si="6"/>
        <v>0</v>
      </c>
      <c r="R11" s="64"/>
      <c r="S11" s="64">
        <f t="shared" si="7"/>
        <v>0</v>
      </c>
      <c r="T11" s="92"/>
      <c r="U11" s="15">
        <f t="shared" si="8"/>
        <v>0</v>
      </c>
      <c r="V11" s="92"/>
      <c r="W11" s="17">
        <f t="shared" si="9"/>
        <v>0</v>
      </c>
      <c r="X11" s="64"/>
      <c r="Y11" s="64">
        <f t="shared" si="10"/>
        <v>0</v>
      </c>
      <c r="Z11" s="64"/>
      <c r="AA11" s="64">
        <f t="shared" si="11"/>
        <v>0</v>
      </c>
      <c r="AB11" s="51"/>
      <c r="AC11" s="15">
        <f t="shared" si="12"/>
        <v>0</v>
      </c>
      <c r="AD11" s="51"/>
      <c r="AE11" s="64">
        <f t="shared" si="13"/>
        <v>0</v>
      </c>
      <c r="AF11" s="41"/>
      <c r="AG11" s="41">
        <f t="shared" si="14"/>
        <v>0</v>
      </c>
      <c r="AH11" s="41"/>
      <c r="AI11" s="41">
        <f t="shared" si="15"/>
        <v>0</v>
      </c>
      <c r="AJ11" s="47">
        <f t="shared" si="16"/>
        <v>8410138</v>
      </c>
      <c r="AK11" s="15">
        <f t="shared" si="17"/>
        <v>2012160</v>
      </c>
      <c r="AL11" s="14">
        <f t="shared" si="18"/>
        <v>6217229</v>
      </c>
      <c r="AM11" s="32">
        <f t="shared" si="19"/>
        <v>4205069</v>
      </c>
    </row>
    <row r="12" spans="1:52" x14ac:dyDescent="0.2">
      <c r="A12" s="4" t="s">
        <v>67</v>
      </c>
      <c r="B12" s="1" t="s">
        <v>68</v>
      </c>
      <c r="C12" s="5" t="s">
        <v>69</v>
      </c>
      <c r="D12" s="92">
        <v>2</v>
      </c>
      <c r="E12" s="15">
        <f t="shared" si="0"/>
        <v>148852</v>
      </c>
      <c r="F12" s="92">
        <v>2</v>
      </c>
      <c r="G12" s="17">
        <f t="shared" si="1"/>
        <v>62880</v>
      </c>
      <c r="H12" s="64"/>
      <c r="I12" s="64">
        <f t="shared" si="2"/>
        <v>0</v>
      </c>
      <c r="J12" s="64"/>
      <c r="K12" s="64">
        <f t="shared" si="3"/>
        <v>0</v>
      </c>
      <c r="L12" s="92">
        <v>35</v>
      </c>
      <c r="M12" s="15">
        <f t="shared" si="4"/>
        <v>2604910</v>
      </c>
      <c r="N12" s="92">
        <v>20</v>
      </c>
      <c r="O12" s="17">
        <f t="shared" si="5"/>
        <v>628800</v>
      </c>
      <c r="P12" s="64">
        <v>6</v>
      </c>
      <c r="Q12" s="64">
        <f t="shared" si="6"/>
        <v>446556</v>
      </c>
      <c r="R12" s="64">
        <v>3</v>
      </c>
      <c r="S12" s="64">
        <f t="shared" si="7"/>
        <v>94320</v>
      </c>
      <c r="T12" s="92"/>
      <c r="U12" s="15">
        <f t="shared" si="8"/>
        <v>0</v>
      </c>
      <c r="V12" s="92"/>
      <c r="W12" s="17">
        <f t="shared" si="9"/>
        <v>0</v>
      </c>
      <c r="X12" s="64"/>
      <c r="Y12" s="64">
        <f t="shared" si="10"/>
        <v>0</v>
      </c>
      <c r="Z12" s="64"/>
      <c r="AA12" s="64">
        <f t="shared" si="11"/>
        <v>0</v>
      </c>
      <c r="AB12" s="57"/>
      <c r="AC12" s="15">
        <f t="shared" si="12"/>
        <v>0</v>
      </c>
      <c r="AD12" s="57"/>
      <c r="AE12" s="64">
        <f t="shared" si="13"/>
        <v>0</v>
      </c>
      <c r="AF12" s="41"/>
      <c r="AG12" s="41">
        <f t="shared" si="14"/>
        <v>0</v>
      </c>
      <c r="AH12" s="41"/>
      <c r="AI12" s="41">
        <f t="shared" si="15"/>
        <v>0</v>
      </c>
      <c r="AJ12" s="47">
        <f t="shared" si="16"/>
        <v>2753762</v>
      </c>
      <c r="AK12" s="15">
        <f t="shared" si="17"/>
        <v>691680</v>
      </c>
      <c r="AL12" s="14">
        <f t="shared" si="18"/>
        <v>2068561</v>
      </c>
      <c r="AM12" s="32">
        <f t="shared" si="19"/>
        <v>1917757</v>
      </c>
    </row>
    <row r="13" spans="1:52" x14ac:dyDescent="0.2">
      <c r="A13" s="4" t="s">
        <v>70</v>
      </c>
      <c r="B13" s="1" t="s">
        <v>70</v>
      </c>
      <c r="C13" s="5" t="s">
        <v>71</v>
      </c>
      <c r="D13" s="92"/>
      <c r="E13" s="15">
        <f t="shared" si="0"/>
        <v>0</v>
      </c>
      <c r="F13" s="92"/>
      <c r="G13" s="17">
        <f t="shared" si="1"/>
        <v>0</v>
      </c>
      <c r="H13" s="64"/>
      <c r="I13" s="64">
        <f t="shared" si="2"/>
        <v>0</v>
      </c>
      <c r="J13" s="64"/>
      <c r="K13" s="64">
        <f t="shared" si="3"/>
        <v>0</v>
      </c>
      <c r="L13" s="92">
        <v>156</v>
      </c>
      <c r="M13" s="15">
        <f t="shared" si="4"/>
        <v>11610456</v>
      </c>
      <c r="N13" s="92">
        <v>93</v>
      </c>
      <c r="O13" s="17">
        <f t="shared" si="5"/>
        <v>2923920</v>
      </c>
      <c r="P13" s="64">
        <v>5</v>
      </c>
      <c r="Q13" s="64">
        <f t="shared" si="6"/>
        <v>372130</v>
      </c>
      <c r="R13" s="64">
        <v>5</v>
      </c>
      <c r="S13" s="64">
        <f t="shared" si="7"/>
        <v>157200</v>
      </c>
      <c r="T13" s="92"/>
      <c r="U13" s="15">
        <f t="shared" si="8"/>
        <v>0</v>
      </c>
      <c r="V13" s="92"/>
      <c r="W13" s="17">
        <f t="shared" si="9"/>
        <v>0</v>
      </c>
      <c r="X13" s="64">
        <v>3</v>
      </c>
      <c r="Y13" s="64">
        <f t="shared" si="10"/>
        <v>223278</v>
      </c>
      <c r="Z13" s="64">
        <v>3</v>
      </c>
      <c r="AA13" s="64">
        <f t="shared" si="11"/>
        <v>94320</v>
      </c>
      <c r="AB13" s="51"/>
      <c r="AC13" s="15">
        <f t="shared" si="12"/>
        <v>0</v>
      </c>
      <c r="AD13" s="51"/>
      <c r="AE13" s="64">
        <f t="shared" si="13"/>
        <v>0</v>
      </c>
      <c r="AF13" s="41"/>
      <c r="AG13" s="41">
        <f t="shared" si="14"/>
        <v>0</v>
      </c>
      <c r="AH13" s="41"/>
      <c r="AI13" s="41">
        <f t="shared" si="15"/>
        <v>0</v>
      </c>
      <c r="AJ13" s="47">
        <f t="shared" si="16"/>
        <v>11610456</v>
      </c>
      <c r="AK13" s="15">
        <f t="shared" si="17"/>
        <v>2923920</v>
      </c>
      <c r="AL13" s="14">
        <f t="shared" si="18"/>
        <v>8729148</v>
      </c>
      <c r="AM13" s="32">
        <f t="shared" si="19"/>
        <v>6652156</v>
      </c>
    </row>
    <row r="14" spans="1:52" x14ac:dyDescent="0.2">
      <c r="A14" s="4" t="s">
        <v>72</v>
      </c>
      <c r="B14" s="1" t="s">
        <v>73</v>
      </c>
      <c r="C14" s="5" t="s">
        <v>74</v>
      </c>
      <c r="D14" s="92"/>
      <c r="E14" s="15">
        <f t="shared" si="0"/>
        <v>0</v>
      </c>
      <c r="F14" s="92"/>
      <c r="G14" s="17">
        <f t="shared" si="1"/>
        <v>0</v>
      </c>
      <c r="H14" s="64"/>
      <c r="I14" s="64">
        <f t="shared" si="2"/>
        <v>0</v>
      </c>
      <c r="J14" s="64"/>
      <c r="K14" s="64">
        <f t="shared" si="3"/>
        <v>0</v>
      </c>
      <c r="L14" s="92">
        <v>37</v>
      </c>
      <c r="M14" s="15">
        <f t="shared" si="4"/>
        <v>2753762</v>
      </c>
      <c r="N14" s="92">
        <v>15</v>
      </c>
      <c r="O14" s="17">
        <f t="shared" si="5"/>
        <v>471600</v>
      </c>
      <c r="P14" s="64">
        <v>1</v>
      </c>
      <c r="Q14" s="64">
        <f t="shared" si="6"/>
        <v>74426</v>
      </c>
      <c r="R14" s="64">
        <v>1</v>
      </c>
      <c r="S14" s="64">
        <f t="shared" si="7"/>
        <v>31440</v>
      </c>
      <c r="T14" s="92"/>
      <c r="U14" s="15">
        <f t="shared" si="8"/>
        <v>0</v>
      </c>
      <c r="V14" s="92"/>
      <c r="W14" s="17">
        <f t="shared" si="9"/>
        <v>0</v>
      </c>
      <c r="X14" s="64"/>
      <c r="Y14" s="64">
        <f t="shared" si="10"/>
        <v>0</v>
      </c>
      <c r="Z14" s="64"/>
      <c r="AA14" s="64">
        <f t="shared" si="11"/>
        <v>0</v>
      </c>
      <c r="AB14" s="51"/>
      <c r="AC14" s="15">
        <f t="shared" si="12"/>
        <v>0</v>
      </c>
      <c r="AD14" s="51"/>
      <c r="AE14" s="64">
        <f t="shared" si="13"/>
        <v>0</v>
      </c>
      <c r="AF14" s="41"/>
      <c r="AG14" s="41">
        <f t="shared" si="14"/>
        <v>0</v>
      </c>
      <c r="AH14" s="41"/>
      <c r="AI14" s="41">
        <f t="shared" si="15"/>
        <v>0</v>
      </c>
      <c r="AJ14" s="47">
        <f t="shared" si="16"/>
        <v>2753762</v>
      </c>
      <c r="AK14" s="15">
        <f t="shared" si="17"/>
        <v>471600</v>
      </c>
      <c r="AL14" s="14">
        <f t="shared" si="18"/>
        <v>1848481</v>
      </c>
      <c r="AM14" s="32">
        <f t="shared" si="19"/>
        <v>1482747</v>
      </c>
    </row>
    <row r="15" spans="1:52" x14ac:dyDescent="0.2">
      <c r="A15" s="4" t="s">
        <v>73</v>
      </c>
      <c r="B15" s="1" t="s">
        <v>75</v>
      </c>
      <c r="C15" s="5" t="s">
        <v>76</v>
      </c>
      <c r="D15" s="92"/>
      <c r="E15" s="15">
        <f t="shared" si="0"/>
        <v>0</v>
      </c>
      <c r="F15" s="92"/>
      <c r="G15" s="17">
        <f t="shared" si="1"/>
        <v>0</v>
      </c>
      <c r="H15" s="64"/>
      <c r="I15" s="64">
        <f t="shared" si="2"/>
        <v>0</v>
      </c>
      <c r="J15" s="64"/>
      <c r="K15" s="64">
        <f t="shared" si="3"/>
        <v>0</v>
      </c>
      <c r="L15" s="92"/>
      <c r="M15" s="15">
        <f t="shared" si="4"/>
        <v>0</v>
      </c>
      <c r="N15" s="92"/>
      <c r="O15" s="17">
        <f t="shared" si="5"/>
        <v>0</v>
      </c>
      <c r="P15" s="64">
        <v>20</v>
      </c>
      <c r="Q15" s="64">
        <f t="shared" si="6"/>
        <v>1488520</v>
      </c>
      <c r="R15" s="64">
        <v>7</v>
      </c>
      <c r="S15" s="64">
        <f t="shared" si="7"/>
        <v>220080</v>
      </c>
      <c r="T15" s="92"/>
      <c r="U15" s="15">
        <f t="shared" si="8"/>
        <v>0</v>
      </c>
      <c r="V15" s="92"/>
      <c r="W15" s="17">
        <f t="shared" si="9"/>
        <v>0</v>
      </c>
      <c r="X15" s="64"/>
      <c r="Y15" s="64">
        <f t="shared" si="10"/>
        <v>0</v>
      </c>
      <c r="Z15" s="64"/>
      <c r="AA15" s="64">
        <f t="shared" si="11"/>
        <v>0</v>
      </c>
      <c r="AB15" s="57"/>
      <c r="AC15" s="15">
        <f t="shared" si="12"/>
        <v>0</v>
      </c>
      <c r="AD15" s="57"/>
      <c r="AE15" s="64">
        <f t="shared" si="13"/>
        <v>0</v>
      </c>
      <c r="AF15" s="41"/>
      <c r="AG15" s="41">
        <f t="shared" si="14"/>
        <v>0</v>
      </c>
      <c r="AH15" s="41"/>
      <c r="AI15" s="41">
        <f t="shared" si="15"/>
        <v>0</v>
      </c>
      <c r="AJ15" s="47">
        <f t="shared" si="16"/>
        <v>0</v>
      </c>
      <c r="AK15" s="15">
        <f t="shared" si="17"/>
        <v>0</v>
      </c>
      <c r="AL15" s="14">
        <f t="shared" si="18"/>
        <v>0</v>
      </c>
      <c r="AM15" s="32">
        <f t="shared" si="19"/>
        <v>1708600</v>
      </c>
    </row>
    <row r="16" spans="1:52" ht="13.5" thickBot="1" x14ac:dyDescent="0.25">
      <c r="A16" s="4" t="s">
        <v>75</v>
      </c>
      <c r="B16" s="1" t="s">
        <v>72</v>
      </c>
      <c r="C16" s="5" t="s">
        <v>77</v>
      </c>
      <c r="D16" s="92"/>
      <c r="E16" s="15">
        <f t="shared" si="0"/>
        <v>0</v>
      </c>
      <c r="F16" s="92"/>
      <c r="G16" s="17">
        <f t="shared" si="1"/>
        <v>0</v>
      </c>
      <c r="H16" s="64"/>
      <c r="I16" s="64">
        <f t="shared" si="2"/>
        <v>0</v>
      </c>
      <c r="J16" s="64"/>
      <c r="K16" s="64">
        <f t="shared" si="3"/>
        <v>0</v>
      </c>
      <c r="L16" s="92">
        <v>36</v>
      </c>
      <c r="M16" s="15">
        <f t="shared" si="4"/>
        <v>2679336</v>
      </c>
      <c r="N16" s="92">
        <v>21</v>
      </c>
      <c r="O16" s="17">
        <f t="shared" si="5"/>
        <v>660240</v>
      </c>
      <c r="P16" s="64">
        <v>0</v>
      </c>
      <c r="Q16" s="64">
        <f t="shared" si="6"/>
        <v>0</v>
      </c>
      <c r="R16" s="64">
        <v>3</v>
      </c>
      <c r="S16" s="64">
        <f t="shared" si="7"/>
        <v>94320</v>
      </c>
      <c r="T16" s="92"/>
      <c r="U16" s="15">
        <f t="shared" si="8"/>
        <v>0</v>
      </c>
      <c r="V16" s="92"/>
      <c r="W16" s="17">
        <f t="shared" si="9"/>
        <v>0</v>
      </c>
      <c r="X16" s="64"/>
      <c r="Y16" s="64">
        <f t="shared" si="10"/>
        <v>0</v>
      </c>
      <c r="Z16" s="64"/>
      <c r="AA16" s="64">
        <f t="shared" si="11"/>
        <v>0</v>
      </c>
      <c r="AB16" s="57"/>
      <c r="AC16" s="15">
        <f t="shared" si="12"/>
        <v>0</v>
      </c>
      <c r="AD16" s="57"/>
      <c r="AE16" s="64">
        <f t="shared" si="13"/>
        <v>0</v>
      </c>
      <c r="AF16" s="42"/>
      <c r="AG16" s="42">
        <f t="shared" si="14"/>
        <v>0</v>
      </c>
      <c r="AH16" s="42"/>
      <c r="AI16" s="42">
        <f t="shared" si="15"/>
        <v>0</v>
      </c>
      <c r="AJ16" s="47">
        <f t="shared" si="16"/>
        <v>2679336</v>
      </c>
      <c r="AK16" s="15">
        <f t="shared" si="17"/>
        <v>660240</v>
      </c>
      <c r="AL16" s="14">
        <f t="shared" si="18"/>
        <v>1999908</v>
      </c>
      <c r="AM16" s="32">
        <f t="shared" si="19"/>
        <v>1433988</v>
      </c>
    </row>
    <row r="17" spans="1:41" ht="15.75" thickBot="1" x14ac:dyDescent="0.3">
      <c r="A17" s="251" t="s">
        <v>785</v>
      </c>
      <c r="B17" s="239"/>
      <c r="C17" s="240"/>
      <c r="D17" s="36">
        <f>SUM(D8:D16)</f>
        <v>7</v>
      </c>
      <c r="E17" s="36">
        <f t="shared" ref="E17:AL17" si="20">SUM(E8:E16)</f>
        <v>520982</v>
      </c>
      <c r="F17" s="36">
        <f t="shared" si="20"/>
        <v>2</v>
      </c>
      <c r="G17" s="36">
        <f t="shared" si="20"/>
        <v>62880</v>
      </c>
      <c r="H17" s="36">
        <f>SUM(H8:H16)</f>
        <v>0</v>
      </c>
      <c r="I17" s="36">
        <f t="shared" si="20"/>
        <v>0</v>
      </c>
      <c r="J17" s="36">
        <f t="shared" si="20"/>
        <v>0</v>
      </c>
      <c r="K17" s="36">
        <f t="shared" si="20"/>
        <v>0</v>
      </c>
      <c r="L17" s="36">
        <f t="shared" si="20"/>
        <v>721</v>
      </c>
      <c r="M17" s="36">
        <f t="shared" si="20"/>
        <v>53661146</v>
      </c>
      <c r="N17" s="36">
        <f t="shared" si="20"/>
        <v>408</v>
      </c>
      <c r="O17" s="36">
        <f t="shared" si="20"/>
        <v>12827520</v>
      </c>
      <c r="P17" s="36">
        <f>SUM(P8:P16)</f>
        <v>65</v>
      </c>
      <c r="Q17" s="36">
        <f>SUM(Q8:Q16)</f>
        <v>4837690</v>
      </c>
      <c r="R17" s="36">
        <f>SUM(R8:R16)</f>
        <v>50</v>
      </c>
      <c r="S17" s="36">
        <f>SUM(S8:S16)</f>
        <v>1572000</v>
      </c>
      <c r="T17" s="36">
        <f t="shared" si="20"/>
        <v>12</v>
      </c>
      <c r="U17" s="36">
        <f t="shared" si="20"/>
        <v>893112</v>
      </c>
      <c r="V17" s="36">
        <f t="shared" si="20"/>
        <v>12</v>
      </c>
      <c r="W17" s="36">
        <f t="shared" si="20"/>
        <v>377280</v>
      </c>
      <c r="X17" s="36">
        <f>SUM(X8:X16)</f>
        <v>3</v>
      </c>
      <c r="Y17" s="36">
        <f>SUM(Y8:Y16)</f>
        <v>223278</v>
      </c>
      <c r="Z17" s="36">
        <f>SUM(Z8:Z16)</f>
        <v>3</v>
      </c>
      <c r="AA17" s="36">
        <f>SUM(AA8:AA16)</f>
        <v>94320</v>
      </c>
      <c r="AB17" s="36">
        <f t="shared" si="20"/>
        <v>0</v>
      </c>
      <c r="AC17" s="36">
        <f t="shared" si="20"/>
        <v>0</v>
      </c>
      <c r="AD17" s="36">
        <f t="shared" si="20"/>
        <v>0</v>
      </c>
      <c r="AE17" s="36">
        <f t="shared" si="20"/>
        <v>0</v>
      </c>
      <c r="AF17" s="36">
        <f>SUM(AF8:AF16)</f>
        <v>0</v>
      </c>
      <c r="AG17" s="36">
        <f>SUM(AG8:AG16)</f>
        <v>0</v>
      </c>
      <c r="AH17" s="36">
        <f>SUM(AH8:AH16)</f>
        <v>0</v>
      </c>
      <c r="AI17" s="48">
        <f>SUM(AI8:AI16)</f>
        <v>0</v>
      </c>
      <c r="AJ17" s="36">
        <f t="shared" si="20"/>
        <v>55075240</v>
      </c>
      <c r="AK17" s="36">
        <f t="shared" si="20"/>
        <v>13267680</v>
      </c>
      <c r="AL17" s="31">
        <f t="shared" si="20"/>
        <v>40805300</v>
      </c>
      <c r="AM17" s="33">
        <f>SUM(AM8:AM16)</f>
        <v>34264908</v>
      </c>
      <c r="AN17" s="37">
        <f>AJ17/2+I17+K17+Q17+S17+Y17+AA17+AG17+AI17</f>
        <v>34264908</v>
      </c>
      <c r="AO17" t="b">
        <f>AM17=AN17</f>
        <v>1</v>
      </c>
    </row>
    <row r="19" spans="1:41" x14ac:dyDescent="0.2">
      <c r="AL19" s="37">
        <f>SUM(AJ17/2+AK17)</f>
        <v>40805300</v>
      </c>
    </row>
    <row r="21" spans="1:41" x14ac:dyDescent="0.2">
      <c r="AL21" t="b">
        <f>AL17=AL19</f>
        <v>1</v>
      </c>
    </row>
  </sheetData>
  <mergeCells count="23">
    <mergeCell ref="AM5:AM7"/>
    <mergeCell ref="A17:C17"/>
    <mergeCell ref="A1:AM1"/>
    <mergeCell ref="A2:AM2"/>
    <mergeCell ref="A3:AM3"/>
    <mergeCell ref="AJ5:AJ7"/>
    <mergeCell ref="AK5:AK7"/>
    <mergeCell ref="T6:W6"/>
    <mergeCell ref="X6:AA6"/>
    <mergeCell ref="AB6:AE6"/>
    <mergeCell ref="A5:A7"/>
    <mergeCell ref="B5:B7"/>
    <mergeCell ref="C5:C7"/>
    <mergeCell ref="H6:K6"/>
    <mergeCell ref="L6:O6"/>
    <mergeCell ref="P6:S6"/>
    <mergeCell ref="AL5:AL7"/>
    <mergeCell ref="D5:K5"/>
    <mergeCell ref="L5:S5"/>
    <mergeCell ref="T5:AA5"/>
    <mergeCell ref="AB5:AI5"/>
    <mergeCell ref="D6:G6"/>
    <mergeCell ref="AF6:AI6"/>
  </mergeCells>
  <phoneticPr fontId="3" type="noConversion"/>
  <printOptions horizontalCentered="1"/>
  <pageMargins left="0" right="0" top="1.9685039370078741" bottom="0.98425196850393704" header="0.39370078740157483" footer="0.78740157480314965"/>
  <pageSetup paperSize="20480" scale="45" orientation="landscape" r:id="rId1"/>
  <headerFooter alignWithMargins="0">
    <oddHeader>&amp;LDivisión de Municipalidades
Departamento de Finanzas Municipales
Unidad de Análisis Financiero</oddHeader>
    <oddFooter>&amp;L&amp;D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"/>
  <sheetViews>
    <sheetView zoomScale="80" zoomScaleNormal="80" workbookViewId="0">
      <selection activeCell="C4" sqref="C1:AO1048576"/>
    </sheetView>
  </sheetViews>
  <sheetFormatPr baseColWidth="10" defaultRowHeight="12.75" x14ac:dyDescent="0.2"/>
  <cols>
    <col min="2" max="2" width="14.42578125" customWidth="1"/>
    <col min="3" max="3" width="15.5703125" customWidth="1"/>
    <col min="4" max="4" width="14.42578125" style="38" customWidth="1"/>
    <col min="5" max="5" width="15" style="38" customWidth="1"/>
    <col min="6" max="6" width="15.28515625" style="38" customWidth="1"/>
    <col min="7" max="11" width="14.7109375" style="38" customWidth="1"/>
    <col min="12" max="12" width="14.42578125" style="38" customWidth="1"/>
    <col min="13" max="13" width="15" style="38" customWidth="1"/>
    <col min="14" max="14" width="15.42578125" style="38" customWidth="1"/>
    <col min="15" max="19" width="14.7109375" style="38" customWidth="1"/>
    <col min="20" max="20" width="14.42578125" style="38" customWidth="1"/>
    <col min="21" max="21" width="14.7109375" style="38" customWidth="1"/>
    <col min="22" max="22" width="14.5703125" style="38" customWidth="1"/>
    <col min="23" max="27" width="14.7109375" style="38" customWidth="1"/>
    <col min="28" max="28" width="14.42578125" style="38" customWidth="1"/>
    <col min="29" max="29" width="15" style="38" customWidth="1"/>
    <col min="30" max="30" width="15.140625" style="38" customWidth="1"/>
    <col min="31" max="35" width="14.7109375" style="38" customWidth="1"/>
    <col min="36" max="37" width="15.85546875" style="38" customWidth="1"/>
    <col min="38" max="38" width="17.140625" style="38" customWidth="1"/>
    <col min="39" max="39" width="15.7109375" customWidth="1"/>
    <col min="40" max="40" width="13.7109375" customWidth="1"/>
    <col min="41" max="41" width="13.42578125" customWidth="1"/>
  </cols>
  <sheetData>
    <row r="1" spans="1:39" s="27" customFormat="1" ht="18" x14ac:dyDescent="0.25">
      <c r="A1" s="219" t="s">
        <v>854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219"/>
    </row>
    <row r="2" spans="1:39" s="27" customFormat="1" ht="18" x14ac:dyDescent="0.25">
      <c r="A2" s="219" t="s">
        <v>847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</row>
    <row r="3" spans="1:39" s="27" customFormat="1" ht="18" x14ac:dyDescent="0.25">
      <c r="A3" s="219" t="s">
        <v>838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</row>
    <row r="4" spans="1:39" ht="13.5" thickBot="1" x14ac:dyDescent="0.25"/>
    <row r="5" spans="1:39" ht="21" customHeight="1" thickBot="1" x14ac:dyDescent="0.25">
      <c r="A5" s="255" t="s">
        <v>780</v>
      </c>
      <c r="B5" s="258" t="s">
        <v>781</v>
      </c>
      <c r="C5" s="245" t="s">
        <v>782</v>
      </c>
      <c r="D5" s="223" t="s">
        <v>858</v>
      </c>
      <c r="E5" s="224"/>
      <c r="F5" s="224"/>
      <c r="G5" s="224"/>
      <c r="H5" s="224"/>
      <c r="I5" s="224"/>
      <c r="J5" s="224"/>
      <c r="K5" s="225"/>
      <c r="L5" s="224" t="s">
        <v>859</v>
      </c>
      <c r="M5" s="224"/>
      <c r="N5" s="224"/>
      <c r="O5" s="224"/>
      <c r="P5" s="224"/>
      <c r="Q5" s="224"/>
      <c r="R5" s="224"/>
      <c r="S5" s="225"/>
      <c r="T5" s="223" t="s">
        <v>860</v>
      </c>
      <c r="U5" s="224"/>
      <c r="V5" s="224"/>
      <c r="W5" s="224"/>
      <c r="X5" s="224"/>
      <c r="Y5" s="224"/>
      <c r="Z5" s="224"/>
      <c r="AA5" s="225"/>
      <c r="AB5" s="223" t="s">
        <v>861</v>
      </c>
      <c r="AC5" s="224"/>
      <c r="AD5" s="224"/>
      <c r="AE5" s="224"/>
      <c r="AF5" s="224"/>
      <c r="AG5" s="224"/>
      <c r="AH5" s="224"/>
      <c r="AI5" s="225"/>
      <c r="AJ5" s="226" t="s">
        <v>784</v>
      </c>
      <c r="AK5" s="229" t="s">
        <v>783</v>
      </c>
      <c r="AL5" s="229" t="s">
        <v>853</v>
      </c>
      <c r="AM5" s="216" t="s">
        <v>852</v>
      </c>
    </row>
    <row r="6" spans="1:39" ht="21" customHeight="1" thickBot="1" x14ac:dyDescent="0.25">
      <c r="A6" s="256"/>
      <c r="B6" s="259"/>
      <c r="C6" s="246"/>
      <c r="D6" s="223" t="s">
        <v>850</v>
      </c>
      <c r="E6" s="224"/>
      <c r="F6" s="224"/>
      <c r="G6" s="225"/>
      <c r="H6" s="224" t="s">
        <v>851</v>
      </c>
      <c r="I6" s="224"/>
      <c r="J6" s="224"/>
      <c r="K6" s="225"/>
      <c r="L6" s="224" t="s">
        <v>850</v>
      </c>
      <c r="M6" s="224"/>
      <c r="N6" s="224"/>
      <c r="O6" s="225"/>
      <c r="P6" s="224" t="s">
        <v>851</v>
      </c>
      <c r="Q6" s="224"/>
      <c r="R6" s="224"/>
      <c r="S6" s="225"/>
      <c r="T6" s="224" t="s">
        <v>850</v>
      </c>
      <c r="U6" s="224"/>
      <c r="V6" s="224"/>
      <c r="W6" s="225"/>
      <c r="X6" s="224" t="s">
        <v>851</v>
      </c>
      <c r="Y6" s="224"/>
      <c r="Z6" s="224"/>
      <c r="AA6" s="225"/>
      <c r="AB6" s="224" t="s">
        <v>850</v>
      </c>
      <c r="AC6" s="224"/>
      <c r="AD6" s="224"/>
      <c r="AE6" s="225"/>
      <c r="AF6" s="224" t="s">
        <v>851</v>
      </c>
      <c r="AG6" s="224"/>
      <c r="AH6" s="224"/>
      <c r="AI6" s="225"/>
      <c r="AJ6" s="227"/>
      <c r="AK6" s="230"/>
      <c r="AL6" s="230"/>
      <c r="AM6" s="217"/>
    </row>
    <row r="7" spans="1:39" ht="43.5" customHeight="1" thickBot="1" x14ac:dyDescent="0.25">
      <c r="A7" s="257"/>
      <c r="B7" s="260"/>
      <c r="C7" s="247"/>
      <c r="D7" s="103" t="s">
        <v>803</v>
      </c>
      <c r="E7" s="104" t="s">
        <v>778</v>
      </c>
      <c r="F7" s="105" t="s">
        <v>802</v>
      </c>
      <c r="G7" s="106" t="s">
        <v>779</v>
      </c>
      <c r="H7" s="103" t="s">
        <v>803</v>
      </c>
      <c r="I7" s="104" t="s">
        <v>778</v>
      </c>
      <c r="J7" s="105" t="s">
        <v>802</v>
      </c>
      <c r="K7" s="106" t="s">
        <v>779</v>
      </c>
      <c r="L7" s="124" t="s">
        <v>803</v>
      </c>
      <c r="M7" s="104" t="s">
        <v>778</v>
      </c>
      <c r="N7" s="104" t="s">
        <v>777</v>
      </c>
      <c r="O7" s="107" t="s">
        <v>779</v>
      </c>
      <c r="P7" s="103" t="s">
        <v>803</v>
      </c>
      <c r="Q7" s="104" t="s">
        <v>778</v>
      </c>
      <c r="R7" s="104" t="s">
        <v>777</v>
      </c>
      <c r="S7" s="107" t="s">
        <v>779</v>
      </c>
      <c r="T7" s="108" t="s">
        <v>803</v>
      </c>
      <c r="U7" s="109" t="s">
        <v>778</v>
      </c>
      <c r="V7" s="109" t="s">
        <v>777</v>
      </c>
      <c r="W7" s="110" t="s">
        <v>779</v>
      </c>
      <c r="X7" s="108" t="s">
        <v>803</v>
      </c>
      <c r="Y7" s="109" t="s">
        <v>778</v>
      </c>
      <c r="Z7" s="109" t="s">
        <v>777</v>
      </c>
      <c r="AA7" s="110" t="s">
        <v>779</v>
      </c>
      <c r="AB7" s="108" t="s">
        <v>803</v>
      </c>
      <c r="AC7" s="109" t="s">
        <v>778</v>
      </c>
      <c r="AD7" s="109" t="s">
        <v>777</v>
      </c>
      <c r="AE7" s="110" t="s">
        <v>779</v>
      </c>
      <c r="AF7" s="103" t="s">
        <v>803</v>
      </c>
      <c r="AG7" s="104" t="s">
        <v>778</v>
      </c>
      <c r="AH7" s="104" t="s">
        <v>777</v>
      </c>
      <c r="AI7" s="107" t="s">
        <v>779</v>
      </c>
      <c r="AJ7" s="228"/>
      <c r="AK7" s="231"/>
      <c r="AL7" s="231"/>
      <c r="AM7" s="218"/>
    </row>
    <row r="8" spans="1:39" x14ac:dyDescent="0.2">
      <c r="A8" s="11" t="s">
        <v>78</v>
      </c>
      <c r="B8" s="2" t="s">
        <v>78</v>
      </c>
      <c r="C8" s="12" t="s">
        <v>79</v>
      </c>
      <c r="D8" s="92">
        <v>1214</v>
      </c>
      <c r="E8" s="15">
        <f>D8*74426</f>
        <v>90353164</v>
      </c>
      <c r="F8" s="92">
        <v>554</v>
      </c>
      <c r="G8" s="17">
        <f>F8*31440</f>
        <v>17417760</v>
      </c>
      <c r="H8" s="64"/>
      <c r="I8" s="64">
        <f>H8*74426</f>
        <v>0</v>
      </c>
      <c r="J8" s="64"/>
      <c r="K8" s="64">
        <f>J8*31440</f>
        <v>0</v>
      </c>
      <c r="L8" s="92">
        <v>428</v>
      </c>
      <c r="M8" s="15">
        <f>L8*74426</f>
        <v>31854328</v>
      </c>
      <c r="N8" s="92">
        <v>223</v>
      </c>
      <c r="O8" s="17">
        <f>N8*31440</f>
        <v>7011120</v>
      </c>
      <c r="P8" s="64"/>
      <c r="Q8" s="64">
        <f>P8*74426</f>
        <v>0</v>
      </c>
      <c r="R8" s="64"/>
      <c r="S8" s="64">
        <f>R8*31440</f>
        <v>0</v>
      </c>
      <c r="T8" s="92">
        <v>6</v>
      </c>
      <c r="U8" s="15">
        <f>T8*74426</f>
        <v>446556</v>
      </c>
      <c r="V8" s="92">
        <v>3</v>
      </c>
      <c r="W8" s="17">
        <f>V8*31440</f>
        <v>94320</v>
      </c>
      <c r="X8" s="64"/>
      <c r="Y8" s="64">
        <f>X8*74426</f>
        <v>0</v>
      </c>
      <c r="Z8" s="64"/>
      <c r="AA8" s="64">
        <f>Z8*31440</f>
        <v>0</v>
      </c>
      <c r="AB8" s="92">
        <v>341</v>
      </c>
      <c r="AC8" s="15">
        <f>AB8*74426</f>
        <v>25379266</v>
      </c>
      <c r="AD8" s="92">
        <v>264</v>
      </c>
      <c r="AE8" s="17">
        <f>AD8*31440</f>
        <v>8300160</v>
      </c>
      <c r="AF8" s="64"/>
      <c r="AG8" s="64">
        <f>AF8*74426</f>
        <v>0</v>
      </c>
      <c r="AH8" s="64"/>
      <c r="AI8" s="64">
        <f>AH8*31440</f>
        <v>0</v>
      </c>
      <c r="AJ8" s="39">
        <f>(E8+M8+U8+AC8)</f>
        <v>148033314</v>
      </c>
      <c r="AK8" s="15">
        <f>(G8+O8+W8+AE8)</f>
        <v>32823360</v>
      </c>
      <c r="AL8" s="15">
        <f>AJ8/2+AK8</f>
        <v>106840017</v>
      </c>
      <c r="AM8" s="32">
        <f>(AJ8/2+I8+K8+Q8+S8+Y8+AA8+AG8+AI8)</f>
        <v>74016657</v>
      </c>
    </row>
    <row r="9" spans="1:39" x14ac:dyDescent="0.2">
      <c r="A9" s="4" t="s">
        <v>80</v>
      </c>
      <c r="B9" s="1" t="s">
        <v>81</v>
      </c>
      <c r="C9" s="5" t="s">
        <v>82</v>
      </c>
      <c r="D9" s="92">
        <v>73</v>
      </c>
      <c r="E9" s="15">
        <f t="shared" ref="E9:E22" si="0">D9*74426</f>
        <v>5433098</v>
      </c>
      <c r="F9" s="92">
        <v>34</v>
      </c>
      <c r="G9" s="17">
        <f t="shared" ref="G9:G22" si="1">F9*31440</f>
        <v>1068960</v>
      </c>
      <c r="H9" s="64"/>
      <c r="I9" s="64">
        <f t="shared" ref="I9:I22" si="2">H9*74426</f>
        <v>0</v>
      </c>
      <c r="J9" s="64"/>
      <c r="K9" s="64">
        <f t="shared" ref="K9:K22" si="3">J9*31440</f>
        <v>0</v>
      </c>
      <c r="L9" s="92">
        <v>32</v>
      </c>
      <c r="M9" s="15">
        <f t="shared" ref="M9:M22" si="4">L9*74426</f>
        <v>2381632</v>
      </c>
      <c r="N9" s="92">
        <v>22</v>
      </c>
      <c r="O9" s="17">
        <f t="shared" ref="O9:O22" si="5">N9*31440</f>
        <v>691680</v>
      </c>
      <c r="P9" s="64">
        <v>5</v>
      </c>
      <c r="Q9" s="64">
        <f t="shared" ref="Q9:Q22" si="6">P9*74426</f>
        <v>372130</v>
      </c>
      <c r="R9" s="64">
        <v>4</v>
      </c>
      <c r="S9" s="64">
        <f t="shared" ref="S9:S22" si="7">R9*31440</f>
        <v>125760</v>
      </c>
      <c r="T9" s="92"/>
      <c r="U9" s="15">
        <f t="shared" ref="U9:U22" si="8">T9*74426</f>
        <v>0</v>
      </c>
      <c r="V9" s="92"/>
      <c r="W9" s="17">
        <f t="shared" ref="W9:W22" si="9">V9*31440</f>
        <v>0</v>
      </c>
      <c r="X9" s="64"/>
      <c r="Y9" s="64">
        <f t="shared" ref="Y9:Y22" si="10">X9*74426</f>
        <v>0</v>
      </c>
      <c r="Z9" s="64"/>
      <c r="AA9" s="64">
        <f t="shared" ref="AA9:AA22" si="11">Z9*31440</f>
        <v>0</v>
      </c>
      <c r="AB9" s="92">
        <v>30</v>
      </c>
      <c r="AC9" s="15">
        <f t="shared" ref="AC9:AC22" si="12">AB9*74426</f>
        <v>2232780</v>
      </c>
      <c r="AD9" s="92">
        <v>24</v>
      </c>
      <c r="AE9" s="17">
        <f t="shared" ref="AE9:AE22" si="13">AD9*31440</f>
        <v>754560</v>
      </c>
      <c r="AF9" s="64"/>
      <c r="AG9" s="64">
        <f t="shared" ref="AG9:AG22" si="14">AF9*74426</f>
        <v>0</v>
      </c>
      <c r="AH9" s="64"/>
      <c r="AI9" s="64">
        <f t="shared" ref="AI9:AI22" si="15">AH9*31440</f>
        <v>0</v>
      </c>
      <c r="AJ9" s="39">
        <f t="shared" ref="AJ9:AJ22" si="16">(E9+M9+U9+AC9)</f>
        <v>10047510</v>
      </c>
      <c r="AK9" s="41">
        <f t="shared" ref="AK9:AK22" si="17">(G9+O9+W9+AE9)</f>
        <v>2515200</v>
      </c>
      <c r="AL9" s="15">
        <f t="shared" ref="AL9:AL22" si="18">AJ9/2+AK9</f>
        <v>7538955</v>
      </c>
      <c r="AM9" s="32">
        <f t="shared" ref="AM9:AM22" si="19">(AJ9/2+I9+K9+Q9+S9+Y9+AA9+AG9+AI9)</f>
        <v>5521645</v>
      </c>
    </row>
    <row r="10" spans="1:39" x14ac:dyDescent="0.2">
      <c r="A10" s="4" t="s">
        <v>83</v>
      </c>
      <c r="B10" s="1" t="s">
        <v>80</v>
      </c>
      <c r="C10" s="5" t="s">
        <v>84</v>
      </c>
      <c r="D10" s="92"/>
      <c r="E10" s="15">
        <f t="shared" si="0"/>
        <v>0</v>
      </c>
      <c r="F10" s="92"/>
      <c r="G10" s="17">
        <f t="shared" si="1"/>
        <v>0</v>
      </c>
      <c r="H10" s="64"/>
      <c r="I10" s="64">
        <f t="shared" si="2"/>
        <v>0</v>
      </c>
      <c r="J10" s="64"/>
      <c r="K10" s="64">
        <f t="shared" si="3"/>
        <v>0</v>
      </c>
      <c r="L10" s="92">
        <v>580</v>
      </c>
      <c r="M10" s="15">
        <f t="shared" si="4"/>
        <v>43167080</v>
      </c>
      <c r="N10" s="92">
        <v>400</v>
      </c>
      <c r="O10" s="17">
        <f t="shared" si="5"/>
        <v>12576000</v>
      </c>
      <c r="P10" s="64">
        <v>0</v>
      </c>
      <c r="Q10" s="64">
        <f t="shared" si="6"/>
        <v>0</v>
      </c>
      <c r="R10" s="64">
        <v>0</v>
      </c>
      <c r="S10" s="64">
        <f t="shared" si="7"/>
        <v>0</v>
      </c>
      <c r="T10" s="92">
        <v>8</v>
      </c>
      <c r="U10" s="15">
        <f t="shared" si="8"/>
        <v>595408</v>
      </c>
      <c r="V10" s="92">
        <v>7</v>
      </c>
      <c r="W10" s="17">
        <f t="shared" si="9"/>
        <v>220080</v>
      </c>
      <c r="X10" s="64">
        <v>4</v>
      </c>
      <c r="Y10" s="64">
        <f t="shared" si="10"/>
        <v>297704</v>
      </c>
      <c r="Z10" s="64">
        <v>1</v>
      </c>
      <c r="AA10" s="64">
        <f t="shared" si="11"/>
        <v>31440</v>
      </c>
      <c r="AB10" s="92"/>
      <c r="AC10" s="15">
        <f t="shared" si="12"/>
        <v>0</v>
      </c>
      <c r="AD10" s="92"/>
      <c r="AE10" s="17">
        <f t="shared" si="13"/>
        <v>0</v>
      </c>
      <c r="AF10" s="64"/>
      <c r="AG10" s="64">
        <f t="shared" si="14"/>
        <v>0</v>
      </c>
      <c r="AH10" s="64"/>
      <c r="AI10" s="64">
        <f t="shared" si="15"/>
        <v>0</v>
      </c>
      <c r="AJ10" s="39">
        <f t="shared" si="16"/>
        <v>43762488</v>
      </c>
      <c r="AK10" s="41">
        <f t="shared" si="17"/>
        <v>12796080</v>
      </c>
      <c r="AL10" s="15">
        <f t="shared" si="18"/>
        <v>34677324</v>
      </c>
      <c r="AM10" s="32">
        <f t="shared" si="19"/>
        <v>22210388</v>
      </c>
    </row>
    <row r="11" spans="1:39" x14ac:dyDescent="0.2">
      <c r="A11" s="4" t="s">
        <v>81</v>
      </c>
      <c r="B11" s="1" t="s">
        <v>83</v>
      </c>
      <c r="C11" s="5" t="s">
        <v>85</v>
      </c>
      <c r="D11" s="92"/>
      <c r="E11" s="15">
        <f t="shared" si="0"/>
        <v>0</v>
      </c>
      <c r="F11" s="92"/>
      <c r="G11" s="17">
        <f t="shared" si="1"/>
        <v>0</v>
      </c>
      <c r="H11" s="64"/>
      <c r="I11" s="64">
        <f t="shared" si="2"/>
        <v>0</v>
      </c>
      <c r="J11" s="64"/>
      <c r="K11" s="64">
        <f t="shared" si="3"/>
        <v>0</v>
      </c>
      <c r="L11" s="92"/>
      <c r="M11" s="15">
        <f t="shared" si="4"/>
        <v>0</v>
      </c>
      <c r="N11" s="92"/>
      <c r="O11" s="17">
        <f t="shared" si="5"/>
        <v>0</v>
      </c>
      <c r="P11" s="64"/>
      <c r="Q11" s="64">
        <f t="shared" si="6"/>
        <v>0</v>
      </c>
      <c r="R11" s="64"/>
      <c r="S11" s="64">
        <f t="shared" si="7"/>
        <v>0</v>
      </c>
      <c r="T11" s="92"/>
      <c r="U11" s="15">
        <f t="shared" si="8"/>
        <v>0</v>
      </c>
      <c r="V11" s="92"/>
      <c r="W11" s="17">
        <f t="shared" si="9"/>
        <v>0</v>
      </c>
      <c r="X11" s="64"/>
      <c r="Y11" s="64">
        <f t="shared" si="10"/>
        <v>0</v>
      </c>
      <c r="Z11" s="64"/>
      <c r="AA11" s="64">
        <f t="shared" si="11"/>
        <v>0</v>
      </c>
      <c r="AB11" s="92"/>
      <c r="AC11" s="15">
        <f t="shared" si="12"/>
        <v>0</v>
      </c>
      <c r="AD11" s="92"/>
      <c r="AE11" s="17">
        <f t="shared" si="13"/>
        <v>0</v>
      </c>
      <c r="AF11" s="64"/>
      <c r="AG11" s="64">
        <f t="shared" si="14"/>
        <v>0</v>
      </c>
      <c r="AH11" s="64"/>
      <c r="AI11" s="64">
        <f t="shared" si="15"/>
        <v>0</v>
      </c>
      <c r="AJ11" s="39">
        <f t="shared" si="16"/>
        <v>0</v>
      </c>
      <c r="AK11" s="41">
        <f t="shared" si="17"/>
        <v>0</v>
      </c>
      <c r="AL11" s="15">
        <f t="shared" si="18"/>
        <v>0</v>
      </c>
      <c r="AM11" s="32">
        <f t="shared" si="19"/>
        <v>0</v>
      </c>
    </row>
    <row r="12" spans="1:39" s="38" customFormat="1" x14ac:dyDescent="0.2">
      <c r="A12" s="4" t="s">
        <v>86</v>
      </c>
      <c r="B12" s="1" t="s">
        <v>87</v>
      </c>
      <c r="C12" s="5" t="s">
        <v>88</v>
      </c>
      <c r="D12" s="92">
        <v>274</v>
      </c>
      <c r="E12" s="15">
        <f t="shared" si="0"/>
        <v>20392724</v>
      </c>
      <c r="F12" s="92">
        <v>138</v>
      </c>
      <c r="G12" s="17">
        <f t="shared" si="1"/>
        <v>4338720</v>
      </c>
      <c r="H12" s="64">
        <v>6</v>
      </c>
      <c r="I12" s="64">
        <f t="shared" si="2"/>
        <v>446556</v>
      </c>
      <c r="J12" s="64">
        <v>5</v>
      </c>
      <c r="K12" s="64">
        <f t="shared" si="3"/>
        <v>157200</v>
      </c>
      <c r="L12" s="92">
        <v>43</v>
      </c>
      <c r="M12" s="15">
        <f t="shared" si="4"/>
        <v>3200318</v>
      </c>
      <c r="N12" s="92">
        <v>29</v>
      </c>
      <c r="O12" s="17">
        <f t="shared" si="5"/>
        <v>911760</v>
      </c>
      <c r="P12" s="64">
        <v>1</v>
      </c>
      <c r="Q12" s="64">
        <f t="shared" si="6"/>
        <v>74426</v>
      </c>
      <c r="R12" s="64">
        <v>0</v>
      </c>
      <c r="S12" s="64">
        <f t="shared" si="7"/>
        <v>0</v>
      </c>
      <c r="T12" s="92"/>
      <c r="U12" s="15">
        <f t="shared" si="8"/>
        <v>0</v>
      </c>
      <c r="V12" s="92"/>
      <c r="W12" s="17">
        <f t="shared" si="9"/>
        <v>0</v>
      </c>
      <c r="X12" s="64"/>
      <c r="Y12" s="64">
        <f t="shared" si="10"/>
        <v>0</v>
      </c>
      <c r="Z12" s="64"/>
      <c r="AA12" s="64">
        <f t="shared" si="11"/>
        <v>0</v>
      </c>
      <c r="AB12" s="92">
        <v>81</v>
      </c>
      <c r="AC12" s="15">
        <f t="shared" si="12"/>
        <v>6028506</v>
      </c>
      <c r="AD12" s="92">
        <v>58</v>
      </c>
      <c r="AE12" s="17">
        <f t="shared" si="13"/>
        <v>1823520</v>
      </c>
      <c r="AF12" s="64">
        <v>1</v>
      </c>
      <c r="AG12" s="64">
        <f t="shared" si="14"/>
        <v>74426</v>
      </c>
      <c r="AH12" s="64">
        <v>10</v>
      </c>
      <c r="AI12" s="64">
        <f t="shared" si="15"/>
        <v>314400</v>
      </c>
      <c r="AJ12" s="39">
        <f t="shared" si="16"/>
        <v>29621548</v>
      </c>
      <c r="AK12" s="41">
        <f t="shared" si="17"/>
        <v>7074000</v>
      </c>
      <c r="AL12" s="15">
        <f t="shared" si="18"/>
        <v>21884774</v>
      </c>
      <c r="AM12" s="17">
        <f t="shared" si="19"/>
        <v>15877782</v>
      </c>
    </row>
    <row r="13" spans="1:39" s="38" customFormat="1" x14ac:dyDescent="0.2">
      <c r="A13" s="4" t="s">
        <v>87</v>
      </c>
      <c r="B13" s="1" t="s">
        <v>86</v>
      </c>
      <c r="C13" s="5" t="s">
        <v>89</v>
      </c>
      <c r="D13" s="92">
        <v>123</v>
      </c>
      <c r="E13" s="15">
        <f t="shared" si="0"/>
        <v>9154398</v>
      </c>
      <c r="F13" s="92">
        <v>81</v>
      </c>
      <c r="G13" s="17">
        <f t="shared" si="1"/>
        <v>2546640</v>
      </c>
      <c r="H13" s="64">
        <v>4</v>
      </c>
      <c r="I13" s="64">
        <f t="shared" si="2"/>
        <v>297704</v>
      </c>
      <c r="J13" s="64">
        <v>1</v>
      </c>
      <c r="K13" s="64">
        <f t="shared" si="3"/>
        <v>31440</v>
      </c>
      <c r="L13" s="92">
        <v>25</v>
      </c>
      <c r="M13" s="15">
        <f t="shared" si="4"/>
        <v>1860650</v>
      </c>
      <c r="N13" s="92">
        <v>11</v>
      </c>
      <c r="O13" s="17">
        <f t="shared" si="5"/>
        <v>345840</v>
      </c>
      <c r="P13" s="64"/>
      <c r="Q13" s="64">
        <f t="shared" si="6"/>
        <v>0</v>
      </c>
      <c r="R13" s="64"/>
      <c r="S13" s="64">
        <f t="shared" si="7"/>
        <v>0</v>
      </c>
      <c r="T13" s="92"/>
      <c r="U13" s="15">
        <f t="shared" si="8"/>
        <v>0</v>
      </c>
      <c r="V13" s="92"/>
      <c r="W13" s="17">
        <f t="shared" si="9"/>
        <v>0</v>
      </c>
      <c r="X13" s="64"/>
      <c r="Y13" s="64">
        <f t="shared" si="10"/>
        <v>0</v>
      </c>
      <c r="Z13" s="64"/>
      <c r="AA13" s="64">
        <f t="shared" si="11"/>
        <v>0</v>
      </c>
      <c r="AB13" s="92">
        <v>19</v>
      </c>
      <c r="AC13" s="15">
        <f t="shared" si="12"/>
        <v>1414094</v>
      </c>
      <c r="AD13" s="92">
        <v>18</v>
      </c>
      <c r="AE13" s="17">
        <f t="shared" si="13"/>
        <v>565920</v>
      </c>
      <c r="AF13" s="64"/>
      <c r="AG13" s="64">
        <f t="shared" si="14"/>
        <v>0</v>
      </c>
      <c r="AH13" s="64"/>
      <c r="AI13" s="64">
        <f t="shared" si="15"/>
        <v>0</v>
      </c>
      <c r="AJ13" s="39">
        <f t="shared" si="16"/>
        <v>12429142</v>
      </c>
      <c r="AK13" s="41">
        <f t="shared" si="17"/>
        <v>3458400</v>
      </c>
      <c r="AL13" s="15">
        <f t="shared" si="18"/>
        <v>9672971</v>
      </c>
      <c r="AM13" s="17">
        <f t="shared" si="19"/>
        <v>6543715</v>
      </c>
    </row>
    <row r="14" spans="1:39" s="38" customFormat="1" x14ac:dyDescent="0.2">
      <c r="A14" s="4" t="s">
        <v>90</v>
      </c>
      <c r="B14" s="1" t="s">
        <v>91</v>
      </c>
      <c r="C14" s="5" t="s">
        <v>92</v>
      </c>
      <c r="D14" s="92">
        <v>1565</v>
      </c>
      <c r="E14" s="15">
        <f t="shared" si="0"/>
        <v>116476690</v>
      </c>
      <c r="F14" s="92">
        <v>824</v>
      </c>
      <c r="G14" s="17">
        <f t="shared" si="1"/>
        <v>25906560</v>
      </c>
      <c r="H14" s="64"/>
      <c r="I14" s="64">
        <f t="shared" si="2"/>
        <v>0</v>
      </c>
      <c r="J14" s="64"/>
      <c r="K14" s="64">
        <f t="shared" si="3"/>
        <v>0</v>
      </c>
      <c r="L14" s="92">
        <v>450</v>
      </c>
      <c r="M14" s="15">
        <f t="shared" si="4"/>
        <v>33491700</v>
      </c>
      <c r="N14" s="92">
        <v>270</v>
      </c>
      <c r="O14" s="17">
        <f t="shared" si="5"/>
        <v>8488800</v>
      </c>
      <c r="P14" s="64"/>
      <c r="Q14" s="64">
        <f t="shared" si="6"/>
        <v>0</v>
      </c>
      <c r="R14" s="64"/>
      <c r="S14" s="64">
        <f t="shared" si="7"/>
        <v>0</v>
      </c>
      <c r="T14" s="92">
        <v>9</v>
      </c>
      <c r="U14" s="15">
        <f t="shared" si="8"/>
        <v>669834</v>
      </c>
      <c r="V14" s="92">
        <v>7</v>
      </c>
      <c r="W14" s="17">
        <f t="shared" si="9"/>
        <v>220080</v>
      </c>
      <c r="X14" s="64"/>
      <c r="Y14" s="64">
        <f t="shared" si="10"/>
        <v>0</v>
      </c>
      <c r="Z14" s="64"/>
      <c r="AA14" s="64">
        <f t="shared" si="11"/>
        <v>0</v>
      </c>
      <c r="AB14" s="92">
        <v>175</v>
      </c>
      <c r="AC14" s="15">
        <f t="shared" si="12"/>
        <v>13024550</v>
      </c>
      <c r="AD14" s="92">
        <v>151</v>
      </c>
      <c r="AE14" s="17">
        <f t="shared" si="13"/>
        <v>4747440</v>
      </c>
      <c r="AF14" s="64"/>
      <c r="AG14" s="64">
        <f t="shared" si="14"/>
        <v>0</v>
      </c>
      <c r="AH14" s="64"/>
      <c r="AI14" s="64">
        <f t="shared" si="15"/>
        <v>0</v>
      </c>
      <c r="AJ14" s="39">
        <f t="shared" si="16"/>
        <v>163662774</v>
      </c>
      <c r="AK14" s="41">
        <f t="shared" si="17"/>
        <v>39362880</v>
      </c>
      <c r="AL14" s="15">
        <f t="shared" si="18"/>
        <v>121194267</v>
      </c>
      <c r="AM14" s="17">
        <f t="shared" si="19"/>
        <v>81831387</v>
      </c>
    </row>
    <row r="15" spans="1:39" s="38" customFormat="1" x14ac:dyDescent="0.2">
      <c r="A15" s="4" t="s">
        <v>93</v>
      </c>
      <c r="B15" s="1" t="s">
        <v>94</v>
      </c>
      <c r="C15" s="5" t="s">
        <v>95</v>
      </c>
      <c r="D15" s="92">
        <v>451</v>
      </c>
      <c r="E15" s="15">
        <f t="shared" si="0"/>
        <v>33566126</v>
      </c>
      <c r="F15" s="92">
        <v>261</v>
      </c>
      <c r="G15" s="17">
        <f t="shared" si="1"/>
        <v>8205840</v>
      </c>
      <c r="H15" s="64">
        <v>16</v>
      </c>
      <c r="I15" s="64">
        <f t="shared" si="2"/>
        <v>1190816</v>
      </c>
      <c r="J15" s="64">
        <v>4</v>
      </c>
      <c r="K15" s="64">
        <f t="shared" si="3"/>
        <v>125760</v>
      </c>
      <c r="L15" s="92">
        <v>178</v>
      </c>
      <c r="M15" s="15">
        <f t="shared" si="4"/>
        <v>13247828</v>
      </c>
      <c r="N15" s="92">
        <v>140</v>
      </c>
      <c r="O15" s="17">
        <f t="shared" si="5"/>
        <v>4401600</v>
      </c>
      <c r="P15" s="64">
        <v>1</v>
      </c>
      <c r="Q15" s="64">
        <f t="shared" si="6"/>
        <v>74426</v>
      </c>
      <c r="R15" s="64">
        <v>1</v>
      </c>
      <c r="S15" s="64">
        <f t="shared" si="7"/>
        <v>31440</v>
      </c>
      <c r="T15" s="92"/>
      <c r="U15" s="15">
        <f t="shared" si="8"/>
        <v>0</v>
      </c>
      <c r="V15" s="92"/>
      <c r="W15" s="17">
        <f t="shared" si="9"/>
        <v>0</v>
      </c>
      <c r="X15" s="64"/>
      <c r="Y15" s="64">
        <f t="shared" si="10"/>
        <v>0</v>
      </c>
      <c r="Z15" s="64"/>
      <c r="AA15" s="64">
        <f t="shared" si="11"/>
        <v>0</v>
      </c>
      <c r="AB15" s="92"/>
      <c r="AC15" s="15">
        <f t="shared" si="12"/>
        <v>0</v>
      </c>
      <c r="AD15" s="92"/>
      <c r="AE15" s="17">
        <f t="shared" si="13"/>
        <v>0</v>
      </c>
      <c r="AF15" s="64"/>
      <c r="AG15" s="64">
        <f t="shared" si="14"/>
        <v>0</v>
      </c>
      <c r="AH15" s="64"/>
      <c r="AI15" s="64">
        <f t="shared" si="15"/>
        <v>0</v>
      </c>
      <c r="AJ15" s="39">
        <f t="shared" si="16"/>
        <v>46813954</v>
      </c>
      <c r="AK15" s="41">
        <f t="shared" si="17"/>
        <v>12607440</v>
      </c>
      <c r="AL15" s="15">
        <f t="shared" si="18"/>
        <v>36014417</v>
      </c>
      <c r="AM15" s="17">
        <f t="shared" si="19"/>
        <v>24829419</v>
      </c>
    </row>
    <row r="16" spans="1:39" s="38" customFormat="1" x14ac:dyDescent="0.2">
      <c r="A16" s="4" t="s">
        <v>96</v>
      </c>
      <c r="B16" s="1" t="s">
        <v>97</v>
      </c>
      <c r="C16" s="5" t="s">
        <v>98</v>
      </c>
      <c r="D16" s="92">
        <v>148</v>
      </c>
      <c r="E16" s="15">
        <f t="shared" si="0"/>
        <v>11015048</v>
      </c>
      <c r="F16" s="92">
        <v>97</v>
      </c>
      <c r="G16" s="17">
        <f t="shared" si="1"/>
        <v>3049680</v>
      </c>
      <c r="H16" s="64"/>
      <c r="I16" s="64">
        <f t="shared" si="2"/>
        <v>0</v>
      </c>
      <c r="J16" s="64"/>
      <c r="K16" s="64">
        <f t="shared" si="3"/>
        <v>0</v>
      </c>
      <c r="L16" s="92">
        <v>63</v>
      </c>
      <c r="M16" s="15">
        <f t="shared" si="4"/>
        <v>4688838</v>
      </c>
      <c r="N16" s="92">
        <v>43</v>
      </c>
      <c r="O16" s="17">
        <f t="shared" si="5"/>
        <v>1351920</v>
      </c>
      <c r="P16" s="64"/>
      <c r="Q16" s="64">
        <f t="shared" si="6"/>
        <v>0</v>
      </c>
      <c r="R16" s="64"/>
      <c r="S16" s="64">
        <f t="shared" si="7"/>
        <v>0</v>
      </c>
      <c r="T16" s="92"/>
      <c r="U16" s="15">
        <f t="shared" si="8"/>
        <v>0</v>
      </c>
      <c r="V16" s="92"/>
      <c r="W16" s="17">
        <f t="shared" si="9"/>
        <v>0</v>
      </c>
      <c r="X16" s="64"/>
      <c r="Y16" s="64">
        <f t="shared" si="10"/>
        <v>0</v>
      </c>
      <c r="Z16" s="64"/>
      <c r="AA16" s="64">
        <f t="shared" si="11"/>
        <v>0</v>
      </c>
      <c r="AB16" s="92">
        <v>16</v>
      </c>
      <c r="AC16" s="15">
        <f t="shared" si="12"/>
        <v>1190816</v>
      </c>
      <c r="AD16" s="92">
        <v>13</v>
      </c>
      <c r="AE16" s="17">
        <f t="shared" si="13"/>
        <v>408720</v>
      </c>
      <c r="AF16" s="64"/>
      <c r="AG16" s="64">
        <f t="shared" si="14"/>
        <v>0</v>
      </c>
      <c r="AH16" s="64"/>
      <c r="AI16" s="64">
        <f t="shared" si="15"/>
        <v>0</v>
      </c>
      <c r="AJ16" s="39">
        <f t="shared" si="16"/>
        <v>16894702</v>
      </c>
      <c r="AK16" s="41">
        <f t="shared" si="17"/>
        <v>4810320</v>
      </c>
      <c r="AL16" s="15">
        <f t="shared" si="18"/>
        <v>13257671</v>
      </c>
      <c r="AM16" s="17">
        <f t="shared" si="19"/>
        <v>8447351</v>
      </c>
    </row>
    <row r="17" spans="1:41" s="38" customFormat="1" x14ac:dyDescent="0.2">
      <c r="A17" s="4" t="s">
        <v>99</v>
      </c>
      <c r="B17" s="1" t="s">
        <v>100</v>
      </c>
      <c r="C17" s="5" t="s">
        <v>101</v>
      </c>
      <c r="D17" s="92">
        <v>208</v>
      </c>
      <c r="E17" s="15">
        <f t="shared" si="0"/>
        <v>15480608</v>
      </c>
      <c r="F17" s="92">
        <v>107</v>
      </c>
      <c r="G17" s="17">
        <f t="shared" si="1"/>
        <v>3364080</v>
      </c>
      <c r="H17" s="64">
        <v>5</v>
      </c>
      <c r="I17" s="64">
        <f t="shared" si="2"/>
        <v>372130</v>
      </c>
      <c r="J17" s="64">
        <v>2</v>
      </c>
      <c r="K17" s="64">
        <f t="shared" si="3"/>
        <v>62880</v>
      </c>
      <c r="L17" s="92">
        <v>40</v>
      </c>
      <c r="M17" s="15">
        <f t="shared" si="4"/>
        <v>2977040</v>
      </c>
      <c r="N17" s="92">
        <v>16</v>
      </c>
      <c r="O17" s="17">
        <f t="shared" si="5"/>
        <v>503040</v>
      </c>
      <c r="P17" s="64"/>
      <c r="Q17" s="64">
        <f t="shared" si="6"/>
        <v>0</v>
      </c>
      <c r="R17" s="64"/>
      <c r="S17" s="64">
        <f t="shared" si="7"/>
        <v>0</v>
      </c>
      <c r="T17" s="92"/>
      <c r="U17" s="15">
        <f t="shared" si="8"/>
        <v>0</v>
      </c>
      <c r="V17" s="92"/>
      <c r="W17" s="17">
        <f t="shared" si="9"/>
        <v>0</v>
      </c>
      <c r="X17" s="64"/>
      <c r="Y17" s="64">
        <f t="shared" si="10"/>
        <v>0</v>
      </c>
      <c r="Z17" s="64"/>
      <c r="AA17" s="64">
        <f t="shared" si="11"/>
        <v>0</v>
      </c>
      <c r="AB17" s="92">
        <v>10</v>
      </c>
      <c r="AC17" s="15">
        <f t="shared" si="12"/>
        <v>744260</v>
      </c>
      <c r="AD17" s="92">
        <v>8</v>
      </c>
      <c r="AE17" s="17">
        <f t="shared" si="13"/>
        <v>251520</v>
      </c>
      <c r="AF17" s="64"/>
      <c r="AG17" s="64">
        <f t="shared" si="14"/>
        <v>0</v>
      </c>
      <c r="AH17" s="64"/>
      <c r="AI17" s="64">
        <f t="shared" si="15"/>
        <v>0</v>
      </c>
      <c r="AJ17" s="39">
        <f t="shared" si="16"/>
        <v>19201908</v>
      </c>
      <c r="AK17" s="41">
        <f t="shared" si="17"/>
        <v>4118640</v>
      </c>
      <c r="AL17" s="15">
        <f t="shared" si="18"/>
        <v>13719594</v>
      </c>
      <c r="AM17" s="17">
        <f t="shared" si="19"/>
        <v>10035964</v>
      </c>
    </row>
    <row r="18" spans="1:41" s="38" customFormat="1" x14ac:dyDescent="0.2">
      <c r="A18" s="4" t="s">
        <v>102</v>
      </c>
      <c r="B18" s="1" t="s">
        <v>103</v>
      </c>
      <c r="C18" s="5" t="s">
        <v>104</v>
      </c>
      <c r="D18" s="92">
        <v>63</v>
      </c>
      <c r="E18" s="15">
        <f t="shared" si="0"/>
        <v>4688838</v>
      </c>
      <c r="F18" s="92">
        <v>26</v>
      </c>
      <c r="G18" s="17">
        <f t="shared" si="1"/>
        <v>817440</v>
      </c>
      <c r="H18" s="64"/>
      <c r="I18" s="64">
        <f t="shared" si="2"/>
        <v>0</v>
      </c>
      <c r="J18" s="64"/>
      <c r="K18" s="64">
        <f t="shared" si="3"/>
        <v>0</v>
      </c>
      <c r="L18" s="92">
        <v>33</v>
      </c>
      <c r="M18" s="15">
        <f t="shared" si="4"/>
        <v>2456058</v>
      </c>
      <c r="N18" s="92">
        <v>23</v>
      </c>
      <c r="O18" s="17">
        <f t="shared" si="5"/>
        <v>723120</v>
      </c>
      <c r="P18" s="64"/>
      <c r="Q18" s="64">
        <f t="shared" si="6"/>
        <v>0</v>
      </c>
      <c r="R18" s="64"/>
      <c r="S18" s="64">
        <f t="shared" si="7"/>
        <v>0</v>
      </c>
      <c r="T18" s="92"/>
      <c r="U18" s="15">
        <f t="shared" si="8"/>
        <v>0</v>
      </c>
      <c r="V18" s="92"/>
      <c r="W18" s="17">
        <f t="shared" si="9"/>
        <v>0</v>
      </c>
      <c r="X18" s="64"/>
      <c r="Y18" s="64">
        <f t="shared" si="10"/>
        <v>0</v>
      </c>
      <c r="Z18" s="64"/>
      <c r="AA18" s="64">
        <f t="shared" si="11"/>
        <v>0</v>
      </c>
      <c r="AB18" s="92"/>
      <c r="AC18" s="15">
        <f t="shared" si="12"/>
        <v>0</v>
      </c>
      <c r="AD18" s="92"/>
      <c r="AE18" s="17">
        <f t="shared" si="13"/>
        <v>0</v>
      </c>
      <c r="AF18" s="64"/>
      <c r="AG18" s="64">
        <f t="shared" si="14"/>
        <v>0</v>
      </c>
      <c r="AH18" s="64"/>
      <c r="AI18" s="64">
        <f t="shared" si="15"/>
        <v>0</v>
      </c>
      <c r="AJ18" s="39">
        <f t="shared" si="16"/>
        <v>7144896</v>
      </c>
      <c r="AK18" s="41">
        <f t="shared" si="17"/>
        <v>1540560</v>
      </c>
      <c r="AL18" s="15">
        <f t="shared" si="18"/>
        <v>5113008</v>
      </c>
      <c r="AM18" s="17">
        <f t="shared" si="19"/>
        <v>3572448</v>
      </c>
    </row>
    <row r="19" spans="1:41" x14ac:dyDescent="0.2">
      <c r="A19" s="4" t="s">
        <v>91</v>
      </c>
      <c r="B19" s="1" t="s">
        <v>90</v>
      </c>
      <c r="C19" s="5" t="s">
        <v>105</v>
      </c>
      <c r="D19" s="92">
        <v>343</v>
      </c>
      <c r="E19" s="15">
        <f t="shared" si="0"/>
        <v>25528118</v>
      </c>
      <c r="F19" s="92">
        <v>193</v>
      </c>
      <c r="G19" s="17">
        <f t="shared" si="1"/>
        <v>6067920</v>
      </c>
      <c r="H19" s="64"/>
      <c r="I19" s="64">
        <f t="shared" si="2"/>
        <v>0</v>
      </c>
      <c r="J19" s="64"/>
      <c r="K19" s="64">
        <f t="shared" si="3"/>
        <v>0</v>
      </c>
      <c r="L19" s="92">
        <v>101</v>
      </c>
      <c r="M19" s="15">
        <f t="shared" si="4"/>
        <v>7517026</v>
      </c>
      <c r="N19" s="92">
        <v>80</v>
      </c>
      <c r="O19" s="17">
        <f t="shared" si="5"/>
        <v>2515200</v>
      </c>
      <c r="P19" s="64"/>
      <c r="Q19" s="64">
        <f t="shared" si="6"/>
        <v>0</v>
      </c>
      <c r="R19" s="64"/>
      <c r="S19" s="64">
        <f t="shared" si="7"/>
        <v>0</v>
      </c>
      <c r="T19" s="92"/>
      <c r="U19" s="15">
        <f t="shared" si="8"/>
        <v>0</v>
      </c>
      <c r="V19" s="92"/>
      <c r="W19" s="17">
        <f t="shared" si="9"/>
        <v>0</v>
      </c>
      <c r="X19" s="64"/>
      <c r="Y19" s="64">
        <f t="shared" si="10"/>
        <v>0</v>
      </c>
      <c r="Z19" s="64"/>
      <c r="AA19" s="64">
        <f t="shared" si="11"/>
        <v>0</v>
      </c>
      <c r="AB19" s="92">
        <v>55</v>
      </c>
      <c r="AC19" s="15">
        <f t="shared" si="12"/>
        <v>4093430</v>
      </c>
      <c r="AD19" s="92">
        <v>40</v>
      </c>
      <c r="AE19" s="17">
        <f t="shared" si="13"/>
        <v>1257600</v>
      </c>
      <c r="AF19" s="64"/>
      <c r="AG19" s="64">
        <f t="shared" si="14"/>
        <v>0</v>
      </c>
      <c r="AH19" s="64"/>
      <c r="AI19" s="64">
        <f t="shared" si="15"/>
        <v>0</v>
      </c>
      <c r="AJ19" s="39">
        <f t="shared" si="16"/>
        <v>37138574</v>
      </c>
      <c r="AK19" s="41">
        <f t="shared" si="17"/>
        <v>9840720</v>
      </c>
      <c r="AL19" s="15">
        <f t="shared" si="18"/>
        <v>28410007</v>
      </c>
      <c r="AM19" s="32">
        <f t="shared" si="19"/>
        <v>18569287</v>
      </c>
    </row>
    <row r="20" spans="1:41" x14ac:dyDescent="0.2">
      <c r="A20" s="4" t="s">
        <v>100</v>
      </c>
      <c r="B20" s="1" t="s">
        <v>96</v>
      </c>
      <c r="C20" s="5" t="s">
        <v>106</v>
      </c>
      <c r="D20" s="92">
        <v>230</v>
      </c>
      <c r="E20" s="15">
        <f t="shared" si="0"/>
        <v>17117980</v>
      </c>
      <c r="F20" s="92">
        <v>109</v>
      </c>
      <c r="G20" s="17">
        <f t="shared" si="1"/>
        <v>3426960</v>
      </c>
      <c r="H20" s="64">
        <v>11</v>
      </c>
      <c r="I20" s="64">
        <f t="shared" si="2"/>
        <v>818686</v>
      </c>
      <c r="J20" s="64">
        <v>8</v>
      </c>
      <c r="K20" s="64">
        <f t="shared" si="3"/>
        <v>251520</v>
      </c>
      <c r="L20" s="92">
        <v>43</v>
      </c>
      <c r="M20" s="15">
        <f t="shared" si="4"/>
        <v>3200318</v>
      </c>
      <c r="N20" s="92">
        <v>29</v>
      </c>
      <c r="O20" s="17">
        <f t="shared" si="5"/>
        <v>911760</v>
      </c>
      <c r="P20" s="64">
        <v>2</v>
      </c>
      <c r="Q20" s="64">
        <f t="shared" si="6"/>
        <v>148852</v>
      </c>
      <c r="R20" s="64">
        <v>3</v>
      </c>
      <c r="S20" s="64">
        <f t="shared" si="7"/>
        <v>94320</v>
      </c>
      <c r="T20" s="92"/>
      <c r="U20" s="15">
        <f t="shared" si="8"/>
        <v>0</v>
      </c>
      <c r="V20" s="92"/>
      <c r="W20" s="17">
        <f t="shared" si="9"/>
        <v>0</v>
      </c>
      <c r="X20" s="64"/>
      <c r="Y20" s="64">
        <f t="shared" si="10"/>
        <v>0</v>
      </c>
      <c r="Z20" s="64"/>
      <c r="AA20" s="64">
        <f t="shared" si="11"/>
        <v>0</v>
      </c>
      <c r="AB20" s="92"/>
      <c r="AC20" s="15">
        <f t="shared" si="12"/>
        <v>0</v>
      </c>
      <c r="AD20" s="92"/>
      <c r="AE20" s="17">
        <f t="shared" si="13"/>
        <v>0</v>
      </c>
      <c r="AF20" s="64"/>
      <c r="AG20" s="64">
        <f t="shared" si="14"/>
        <v>0</v>
      </c>
      <c r="AH20" s="64"/>
      <c r="AI20" s="64">
        <f t="shared" si="15"/>
        <v>0</v>
      </c>
      <c r="AJ20" s="39">
        <f t="shared" si="16"/>
        <v>20318298</v>
      </c>
      <c r="AK20" s="41">
        <f t="shared" si="17"/>
        <v>4338720</v>
      </c>
      <c r="AL20" s="15">
        <f t="shared" si="18"/>
        <v>14497869</v>
      </c>
      <c r="AM20" s="32">
        <f t="shared" si="19"/>
        <v>11472527</v>
      </c>
    </row>
    <row r="21" spans="1:41" x14ac:dyDescent="0.2">
      <c r="A21" s="4" t="s">
        <v>94</v>
      </c>
      <c r="B21" s="1" t="s">
        <v>93</v>
      </c>
      <c r="C21" s="5" t="s">
        <v>107</v>
      </c>
      <c r="D21" s="92">
        <v>145</v>
      </c>
      <c r="E21" s="15">
        <f t="shared" si="0"/>
        <v>10791770</v>
      </c>
      <c r="F21" s="92">
        <v>71</v>
      </c>
      <c r="G21" s="17">
        <f t="shared" si="1"/>
        <v>2232240</v>
      </c>
      <c r="H21" s="64"/>
      <c r="I21" s="64">
        <f t="shared" si="2"/>
        <v>0</v>
      </c>
      <c r="J21" s="64"/>
      <c r="K21" s="64">
        <f t="shared" si="3"/>
        <v>0</v>
      </c>
      <c r="L21" s="92">
        <v>22</v>
      </c>
      <c r="M21" s="15">
        <f t="shared" si="4"/>
        <v>1637372</v>
      </c>
      <c r="N21" s="92">
        <v>9</v>
      </c>
      <c r="O21" s="17">
        <f t="shared" si="5"/>
        <v>282960</v>
      </c>
      <c r="P21" s="64">
        <v>1</v>
      </c>
      <c r="Q21" s="64">
        <f t="shared" si="6"/>
        <v>74426</v>
      </c>
      <c r="R21" s="64">
        <v>0</v>
      </c>
      <c r="S21" s="64">
        <f t="shared" si="7"/>
        <v>0</v>
      </c>
      <c r="T21" s="92"/>
      <c r="U21" s="15">
        <f t="shared" si="8"/>
        <v>0</v>
      </c>
      <c r="V21" s="92"/>
      <c r="W21" s="17">
        <f t="shared" si="9"/>
        <v>0</v>
      </c>
      <c r="X21" s="64"/>
      <c r="Y21" s="64">
        <f t="shared" si="10"/>
        <v>0</v>
      </c>
      <c r="Z21" s="64"/>
      <c r="AA21" s="64">
        <f t="shared" si="11"/>
        <v>0</v>
      </c>
      <c r="AB21" s="92">
        <v>32</v>
      </c>
      <c r="AC21" s="15">
        <f t="shared" si="12"/>
        <v>2381632</v>
      </c>
      <c r="AD21" s="92">
        <v>28</v>
      </c>
      <c r="AE21" s="17">
        <f t="shared" si="13"/>
        <v>880320</v>
      </c>
      <c r="AF21" s="64"/>
      <c r="AG21" s="64">
        <f t="shared" si="14"/>
        <v>0</v>
      </c>
      <c r="AH21" s="64"/>
      <c r="AI21" s="64">
        <f t="shared" si="15"/>
        <v>0</v>
      </c>
      <c r="AJ21" s="39">
        <f t="shared" si="16"/>
        <v>14810774</v>
      </c>
      <c r="AK21" s="41">
        <f t="shared" si="17"/>
        <v>3395520</v>
      </c>
      <c r="AL21" s="15">
        <f t="shared" si="18"/>
        <v>10800907</v>
      </c>
      <c r="AM21" s="32">
        <f t="shared" si="19"/>
        <v>7479813</v>
      </c>
    </row>
    <row r="22" spans="1:41" ht="13.5" thickBot="1" x14ac:dyDescent="0.25">
      <c r="A22" s="7" t="s">
        <v>97</v>
      </c>
      <c r="B22" s="8" t="s">
        <v>108</v>
      </c>
      <c r="C22" s="9" t="s">
        <v>109</v>
      </c>
      <c r="D22" s="92">
        <v>128</v>
      </c>
      <c r="E22" s="15">
        <f t="shared" si="0"/>
        <v>9526528</v>
      </c>
      <c r="F22" s="92">
        <v>75</v>
      </c>
      <c r="G22" s="17">
        <f t="shared" si="1"/>
        <v>2358000</v>
      </c>
      <c r="H22" s="64"/>
      <c r="I22" s="64">
        <f t="shared" si="2"/>
        <v>0</v>
      </c>
      <c r="J22" s="64"/>
      <c r="K22" s="64">
        <f t="shared" si="3"/>
        <v>0</v>
      </c>
      <c r="L22" s="92">
        <v>47</v>
      </c>
      <c r="M22" s="15">
        <f t="shared" si="4"/>
        <v>3498022</v>
      </c>
      <c r="N22" s="92">
        <v>28</v>
      </c>
      <c r="O22" s="17">
        <f t="shared" si="5"/>
        <v>880320</v>
      </c>
      <c r="P22" s="64"/>
      <c r="Q22" s="64">
        <f t="shared" si="6"/>
        <v>0</v>
      </c>
      <c r="R22" s="64"/>
      <c r="S22" s="64">
        <f t="shared" si="7"/>
        <v>0</v>
      </c>
      <c r="T22" s="92"/>
      <c r="U22" s="15">
        <f t="shared" si="8"/>
        <v>0</v>
      </c>
      <c r="V22" s="92"/>
      <c r="W22" s="17">
        <f t="shared" si="9"/>
        <v>0</v>
      </c>
      <c r="X22" s="64"/>
      <c r="Y22" s="64">
        <f t="shared" si="10"/>
        <v>0</v>
      </c>
      <c r="Z22" s="64"/>
      <c r="AA22" s="64">
        <f t="shared" si="11"/>
        <v>0</v>
      </c>
      <c r="AB22" s="92"/>
      <c r="AC22" s="15">
        <f t="shared" si="12"/>
        <v>0</v>
      </c>
      <c r="AD22" s="92"/>
      <c r="AE22" s="17">
        <f t="shared" si="13"/>
        <v>0</v>
      </c>
      <c r="AF22" s="64"/>
      <c r="AG22" s="64">
        <f t="shared" si="14"/>
        <v>0</v>
      </c>
      <c r="AH22" s="64"/>
      <c r="AI22" s="64">
        <f t="shared" si="15"/>
        <v>0</v>
      </c>
      <c r="AJ22" s="39">
        <f t="shared" si="16"/>
        <v>13024550</v>
      </c>
      <c r="AK22" s="41">
        <f t="shared" si="17"/>
        <v>3238320</v>
      </c>
      <c r="AL22" s="15">
        <f t="shared" si="18"/>
        <v>9750595</v>
      </c>
      <c r="AM22" s="32">
        <f t="shared" si="19"/>
        <v>6512275</v>
      </c>
    </row>
    <row r="23" spans="1:41" ht="15.75" thickBot="1" x14ac:dyDescent="0.3">
      <c r="A23" s="252" t="s">
        <v>785</v>
      </c>
      <c r="B23" s="253"/>
      <c r="C23" s="254"/>
      <c r="D23" s="36">
        <f>SUM(D8:D22)</f>
        <v>4965</v>
      </c>
      <c r="E23" s="36">
        <f t="shared" ref="E23:AL23" si="20">SUM(E8:E22)</f>
        <v>369525090</v>
      </c>
      <c r="F23" s="36">
        <f t="shared" si="20"/>
        <v>2570</v>
      </c>
      <c r="G23" s="36">
        <f t="shared" si="20"/>
        <v>80800800</v>
      </c>
      <c r="H23" s="36">
        <f>SUM(H8:H22)</f>
        <v>42</v>
      </c>
      <c r="I23" s="36">
        <f>SUM(I8:I22)</f>
        <v>3125892</v>
      </c>
      <c r="J23" s="36">
        <f t="shared" si="20"/>
        <v>20</v>
      </c>
      <c r="K23" s="36">
        <f t="shared" si="20"/>
        <v>628800</v>
      </c>
      <c r="L23" s="36">
        <f t="shared" si="20"/>
        <v>2085</v>
      </c>
      <c r="M23" s="36">
        <f t="shared" si="20"/>
        <v>155178210</v>
      </c>
      <c r="N23" s="36">
        <f t="shared" si="20"/>
        <v>1323</v>
      </c>
      <c r="O23" s="36">
        <f t="shared" si="20"/>
        <v>41595120</v>
      </c>
      <c r="P23" s="36">
        <f>SUM(P8:P22)</f>
        <v>10</v>
      </c>
      <c r="Q23" s="36">
        <f>SUM(Q8:Q22)</f>
        <v>744260</v>
      </c>
      <c r="R23" s="36">
        <f>SUM(R8:R22)</f>
        <v>8</v>
      </c>
      <c r="S23" s="36">
        <f>SUM(S8:S22)</f>
        <v>251520</v>
      </c>
      <c r="T23" s="36">
        <f t="shared" si="20"/>
        <v>23</v>
      </c>
      <c r="U23" s="36">
        <f t="shared" si="20"/>
        <v>1711798</v>
      </c>
      <c r="V23" s="36">
        <f t="shared" si="20"/>
        <v>17</v>
      </c>
      <c r="W23" s="36">
        <f t="shared" si="20"/>
        <v>534480</v>
      </c>
      <c r="X23" s="36">
        <f>SUM(X8:X22)</f>
        <v>4</v>
      </c>
      <c r="Y23" s="36">
        <f>SUM(Y8:Y22)</f>
        <v>297704</v>
      </c>
      <c r="Z23" s="36">
        <f>SUM(Z8:Z22)</f>
        <v>1</v>
      </c>
      <c r="AA23" s="36">
        <f>SUM(AA8:AA22)</f>
        <v>31440</v>
      </c>
      <c r="AB23" s="36">
        <f t="shared" si="20"/>
        <v>759</v>
      </c>
      <c r="AC23" s="36">
        <f t="shared" si="20"/>
        <v>56489334</v>
      </c>
      <c r="AD23" s="36">
        <f t="shared" si="20"/>
        <v>604</v>
      </c>
      <c r="AE23" s="36">
        <f t="shared" si="20"/>
        <v>18989760</v>
      </c>
      <c r="AF23" s="36">
        <f>SUM(AF8:AF22)</f>
        <v>1</v>
      </c>
      <c r="AG23" s="36">
        <f>SUM(AG8:AG22)</f>
        <v>74426</v>
      </c>
      <c r="AH23" s="36">
        <f>SUM(AH8:AH22)</f>
        <v>10</v>
      </c>
      <c r="AI23" s="36">
        <f>SUM(AI8:AI22)</f>
        <v>314400</v>
      </c>
      <c r="AJ23" s="36">
        <f t="shared" si="20"/>
        <v>582904432</v>
      </c>
      <c r="AK23" s="36">
        <f t="shared" si="20"/>
        <v>141920160</v>
      </c>
      <c r="AL23" s="44">
        <f t="shared" si="20"/>
        <v>433372376</v>
      </c>
      <c r="AM23" s="50">
        <f>SUM(AM8:AM22)</f>
        <v>296920658</v>
      </c>
      <c r="AN23" s="37">
        <f>AJ23/2+I23+K23+Q23+S23+Y23+AA23+AG23+AI23</f>
        <v>296920658</v>
      </c>
      <c r="AO23" t="b">
        <f>AM23=AN23</f>
        <v>1</v>
      </c>
    </row>
    <row r="25" spans="1:41" x14ac:dyDescent="0.2">
      <c r="AI25" s="67" t="s">
        <v>855</v>
      </c>
      <c r="AJ25" s="67"/>
      <c r="AK25" s="68">
        <f>SUM(AJ23/2+AK23)</f>
        <v>433372376</v>
      </c>
    </row>
    <row r="27" spans="1:41" x14ac:dyDescent="0.2">
      <c r="AK27" s="38" t="b">
        <f>AL23=AK25</f>
        <v>1</v>
      </c>
      <c r="AM27" s="38"/>
    </row>
  </sheetData>
  <mergeCells count="23">
    <mergeCell ref="A23:C23"/>
    <mergeCell ref="AL5:AL7"/>
    <mergeCell ref="A5:A7"/>
    <mergeCell ref="B5:B7"/>
    <mergeCell ref="C5:C7"/>
    <mergeCell ref="D5:K5"/>
    <mergeCell ref="D6:G6"/>
    <mergeCell ref="A1:AM1"/>
    <mergeCell ref="A2:AM2"/>
    <mergeCell ref="A3:AM3"/>
    <mergeCell ref="AM5:AM7"/>
    <mergeCell ref="L5:S5"/>
    <mergeCell ref="L6:O6"/>
    <mergeCell ref="P6:S6"/>
    <mergeCell ref="AB6:AE6"/>
    <mergeCell ref="AF6:AI6"/>
    <mergeCell ref="T5:AA5"/>
    <mergeCell ref="H6:K6"/>
    <mergeCell ref="AJ5:AJ7"/>
    <mergeCell ref="AK5:AK7"/>
    <mergeCell ref="T6:W6"/>
    <mergeCell ref="X6:AA6"/>
    <mergeCell ref="AB5:AI5"/>
  </mergeCells>
  <phoneticPr fontId="3" type="noConversion"/>
  <printOptions horizontalCentered="1"/>
  <pageMargins left="0" right="0" top="1.9685039370078741" bottom="0.98425196850393704" header="0.39370078740157483" footer="0.78740157480314965"/>
  <pageSetup paperSize="20480" scale="45" orientation="landscape" r:id="rId1"/>
  <headerFooter alignWithMargins="0">
    <oddHeader>&amp;LDivisión de Municipalidades
Departamento de Finanzas Municipales
Unidad de Análisis Financiero</oddHeader>
    <oddFooter>&amp;L&amp;D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0"/>
  <sheetViews>
    <sheetView topLeftCell="A3" zoomScale="80" zoomScaleNormal="80" workbookViewId="0">
      <pane xSplit="3" ySplit="5" topLeftCell="D8" activePane="bottomRight" state="frozen"/>
      <selection activeCell="A3" sqref="A3"/>
      <selection pane="topRight" activeCell="D3" sqref="D3"/>
      <selection pane="bottomLeft" activeCell="A8" sqref="A8"/>
      <selection pane="bottomRight" activeCell="C4" sqref="C1:AO1048576"/>
    </sheetView>
  </sheetViews>
  <sheetFormatPr baseColWidth="10" defaultRowHeight="12.75" x14ac:dyDescent="0.2"/>
  <cols>
    <col min="2" max="2" width="15" customWidth="1"/>
    <col min="3" max="3" width="16.7109375" customWidth="1"/>
    <col min="4" max="36" width="16.7109375" style="38" customWidth="1"/>
    <col min="37" max="37" width="19" style="38" customWidth="1"/>
    <col min="38" max="38" width="16.5703125" style="38" customWidth="1"/>
    <col min="39" max="39" width="18.140625" customWidth="1"/>
    <col min="40" max="40" width="14" customWidth="1"/>
    <col min="41" max="41" width="13.28515625" customWidth="1"/>
  </cols>
  <sheetData>
    <row r="1" spans="1:39" s="27" customFormat="1" ht="18" x14ac:dyDescent="0.25">
      <c r="A1" s="219" t="s">
        <v>854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219"/>
    </row>
    <row r="2" spans="1:39" s="27" customFormat="1" ht="18" x14ac:dyDescent="0.25">
      <c r="A2" s="219" t="s">
        <v>847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</row>
    <row r="3" spans="1:39" s="27" customFormat="1" ht="18" x14ac:dyDescent="0.25">
      <c r="A3" s="219" t="s">
        <v>839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</row>
    <row r="4" spans="1:39" ht="13.5" thickBot="1" x14ac:dyDescent="0.25"/>
    <row r="5" spans="1:39" ht="19.5" customHeight="1" thickBot="1" x14ac:dyDescent="0.25">
      <c r="A5" s="255" t="s">
        <v>780</v>
      </c>
      <c r="B5" s="258" t="s">
        <v>781</v>
      </c>
      <c r="C5" s="245" t="s">
        <v>782</v>
      </c>
      <c r="D5" s="223" t="s">
        <v>858</v>
      </c>
      <c r="E5" s="224"/>
      <c r="F5" s="224"/>
      <c r="G5" s="224"/>
      <c r="H5" s="224"/>
      <c r="I5" s="224"/>
      <c r="J5" s="224"/>
      <c r="K5" s="225"/>
      <c r="L5" s="224" t="s">
        <v>859</v>
      </c>
      <c r="M5" s="224"/>
      <c r="N5" s="224"/>
      <c r="O5" s="224"/>
      <c r="P5" s="224"/>
      <c r="Q5" s="224"/>
      <c r="R5" s="224"/>
      <c r="S5" s="225"/>
      <c r="T5" s="223" t="s">
        <v>860</v>
      </c>
      <c r="U5" s="224"/>
      <c r="V5" s="224"/>
      <c r="W5" s="224"/>
      <c r="X5" s="224"/>
      <c r="Y5" s="224"/>
      <c r="Z5" s="224"/>
      <c r="AA5" s="225"/>
      <c r="AB5" s="223" t="s">
        <v>861</v>
      </c>
      <c r="AC5" s="224"/>
      <c r="AD5" s="224"/>
      <c r="AE5" s="224"/>
      <c r="AF5" s="224"/>
      <c r="AG5" s="224"/>
      <c r="AH5" s="224"/>
      <c r="AI5" s="225"/>
      <c r="AJ5" s="226" t="s">
        <v>784</v>
      </c>
      <c r="AK5" s="229" t="s">
        <v>783</v>
      </c>
      <c r="AL5" s="229" t="s">
        <v>853</v>
      </c>
      <c r="AM5" s="216" t="s">
        <v>852</v>
      </c>
    </row>
    <row r="6" spans="1:39" ht="18.75" customHeight="1" thickBot="1" x14ac:dyDescent="0.25">
      <c r="A6" s="256"/>
      <c r="B6" s="259"/>
      <c r="C6" s="246"/>
      <c r="D6" s="223" t="s">
        <v>850</v>
      </c>
      <c r="E6" s="224"/>
      <c r="F6" s="224"/>
      <c r="G6" s="225"/>
      <c r="H6" s="224" t="s">
        <v>851</v>
      </c>
      <c r="I6" s="224"/>
      <c r="J6" s="224"/>
      <c r="K6" s="225"/>
      <c r="L6" s="224" t="s">
        <v>850</v>
      </c>
      <c r="M6" s="224"/>
      <c r="N6" s="224"/>
      <c r="O6" s="225"/>
      <c r="P6" s="224" t="s">
        <v>851</v>
      </c>
      <c r="Q6" s="224"/>
      <c r="R6" s="224"/>
      <c r="S6" s="225"/>
      <c r="T6" s="224" t="s">
        <v>850</v>
      </c>
      <c r="U6" s="224"/>
      <c r="V6" s="224"/>
      <c r="W6" s="225"/>
      <c r="X6" s="224" t="s">
        <v>851</v>
      </c>
      <c r="Y6" s="224"/>
      <c r="Z6" s="224"/>
      <c r="AA6" s="225"/>
      <c r="AB6" s="224" t="s">
        <v>850</v>
      </c>
      <c r="AC6" s="224"/>
      <c r="AD6" s="224"/>
      <c r="AE6" s="225"/>
      <c r="AF6" s="224" t="s">
        <v>851</v>
      </c>
      <c r="AG6" s="224"/>
      <c r="AH6" s="224"/>
      <c r="AI6" s="225"/>
      <c r="AJ6" s="227"/>
      <c r="AK6" s="230"/>
      <c r="AL6" s="230"/>
      <c r="AM6" s="217"/>
    </row>
    <row r="7" spans="1:39" ht="73.5" customHeight="1" thickBot="1" x14ac:dyDescent="0.25">
      <c r="A7" s="257"/>
      <c r="B7" s="260"/>
      <c r="C7" s="247"/>
      <c r="D7" s="103" t="s">
        <v>803</v>
      </c>
      <c r="E7" s="104" t="s">
        <v>778</v>
      </c>
      <c r="F7" s="105" t="s">
        <v>802</v>
      </c>
      <c r="G7" s="106" t="s">
        <v>779</v>
      </c>
      <c r="H7" s="103" t="s">
        <v>803</v>
      </c>
      <c r="I7" s="104" t="s">
        <v>778</v>
      </c>
      <c r="J7" s="105" t="s">
        <v>802</v>
      </c>
      <c r="K7" s="106" t="s">
        <v>779</v>
      </c>
      <c r="L7" s="124" t="s">
        <v>803</v>
      </c>
      <c r="M7" s="104" t="s">
        <v>778</v>
      </c>
      <c r="N7" s="104" t="s">
        <v>777</v>
      </c>
      <c r="O7" s="107" t="s">
        <v>779</v>
      </c>
      <c r="P7" s="103" t="s">
        <v>803</v>
      </c>
      <c r="Q7" s="104" t="s">
        <v>778</v>
      </c>
      <c r="R7" s="104" t="s">
        <v>777</v>
      </c>
      <c r="S7" s="107" t="s">
        <v>779</v>
      </c>
      <c r="T7" s="108" t="s">
        <v>803</v>
      </c>
      <c r="U7" s="109" t="s">
        <v>778</v>
      </c>
      <c r="V7" s="109" t="s">
        <v>777</v>
      </c>
      <c r="W7" s="110" t="s">
        <v>779</v>
      </c>
      <c r="X7" s="108" t="s">
        <v>803</v>
      </c>
      <c r="Y7" s="109" t="s">
        <v>778</v>
      </c>
      <c r="Z7" s="109" t="s">
        <v>777</v>
      </c>
      <c r="AA7" s="110" t="s">
        <v>779</v>
      </c>
      <c r="AB7" s="108" t="s">
        <v>803</v>
      </c>
      <c r="AC7" s="109" t="s">
        <v>778</v>
      </c>
      <c r="AD7" s="109" t="s">
        <v>777</v>
      </c>
      <c r="AE7" s="110" t="s">
        <v>779</v>
      </c>
      <c r="AF7" s="103" t="s">
        <v>803</v>
      </c>
      <c r="AG7" s="104" t="s">
        <v>778</v>
      </c>
      <c r="AH7" s="104" t="s">
        <v>777</v>
      </c>
      <c r="AI7" s="107" t="s">
        <v>779</v>
      </c>
      <c r="AJ7" s="228"/>
      <c r="AK7" s="231"/>
      <c r="AL7" s="231"/>
      <c r="AM7" s="218"/>
    </row>
    <row r="8" spans="1:39" x14ac:dyDescent="0.2">
      <c r="A8" s="11" t="s">
        <v>110</v>
      </c>
      <c r="B8" s="2" t="s">
        <v>111</v>
      </c>
      <c r="C8" s="12" t="s">
        <v>112</v>
      </c>
      <c r="D8" s="92">
        <v>57</v>
      </c>
      <c r="E8" s="15">
        <f>D8*74426</f>
        <v>4242282</v>
      </c>
      <c r="F8" s="92">
        <v>10</v>
      </c>
      <c r="G8" s="17">
        <f>F8*31440</f>
        <v>314400</v>
      </c>
      <c r="H8" s="64">
        <v>9</v>
      </c>
      <c r="I8" s="64">
        <f>H8*74426</f>
        <v>669834</v>
      </c>
      <c r="J8" s="64">
        <v>11</v>
      </c>
      <c r="K8" s="64">
        <f>J8*31440</f>
        <v>345840</v>
      </c>
      <c r="L8" s="92"/>
      <c r="M8" s="15">
        <f>L8*74426</f>
        <v>0</v>
      </c>
      <c r="N8" s="92"/>
      <c r="O8" s="17">
        <f>N8*31440</f>
        <v>0</v>
      </c>
      <c r="P8" s="64"/>
      <c r="Q8" s="64">
        <f>P8*74426</f>
        <v>0</v>
      </c>
      <c r="R8" s="64"/>
      <c r="S8" s="64">
        <f>R8*31440</f>
        <v>0</v>
      </c>
      <c r="T8" s="92"/>
      <c r="U8" s="15">
        <f>T8*74426</f>
        <v>0</v>
      </c>
      <c r="V8" s="92"/>
      <c r="W8" s="17">
        <f>V8*31440</f>
        <v>0</v>
      </c>
      <c r="X8" s="64"/>
      <c r="Y8" s="64">
        <f>X8*74426</f>
        <v>0</v>
      </c>
      <c r="Z8" s="64"/>
      <c r="AA8" s="64">
        <f>Z8*31440</f>
        <v>0</v>
      </c>
      <c r="AB8" s="92"/>
      <c r="AC8" s="15">
        <f>AB8*74426</f>
        <v>0</v>
      </c>
      <c r="AD8" s="92"/>
      <c r="AE8" s="17">
        <f>AD8*31440</f>
        <v>0</v>
      </c>
      <c r="AF8" s="64"/>
      <c r="AG8" s="64">
        <f>AF8*74426</f>
        <v>0</v>
      </c>
      <c r="AH8" s="64"/>
      <c r="AI8" s="64">
        <f>AH8*31440</f>
        <v>0</v>
      </c>
      <c r="AJ8" s="39">
        <f>(E8+M8+U8+AC8)</f>
        <v>4242282</v>
      </c>
      <c r="AK8" s="15">
        <f>(G8+O8+W8+AE8)</f>
        <v>314400</v>
      </c>
      <c r="AL8" s="15">
        <f>AJ8/2+AK8</f>
        <v>2435541</v>
      </c>
      <c r="AM8" s="32">
        <f>SUM(AJ8/2+I8+K8+Q8+S8+Y8+AA8+AG8+AI8)</f>
        <v>3136815</v>
      </c>
    </row>
    <row r="9" spans="1:39" x14ac:dyDescent="0.2">
      <c r="A9" s="4" t="s">
        <v>111</v>
      </c>
      <c r="B9" s="1" t="s">
        <v>113</v>
      </c>
      <c r="C9" s="5" t="s">
        <v>114</v>
      </c>
      <c r="D9" s="92">
        <v>270</v>
      </c>
      <c r="E9" s="15">
        <f t="shared" ref="E9:E45" si="0">D9*74426</f>
        <v>20095020</v>
      </c>
      <c r="F9" s="92">
        <v>207</v>
      </c>
      <c r="G9" s="17">
        <f t="shared" ref="G9:G45" si="1">F9*31440</f>
        <v>6508080</v>
      </c>
      <c r="H9" s="64">
        <v>6</v>
      </c>
      <c r="I9" s="64">
        <f t="shared" ref="I9:I45" si="2">H9*74426</f>
        <v>446556</v>
      </c>
      <c r="J9" s="64">
        <v>5</v>
      </c>
      <c r="K9" s="64">
        <f t="shared" ref="K9:K45" si="3">J9*31440</f>
        <v>157200</v>
      </c>
      <c r="L9" s="92">
        <v>61</v>
      </c>
      <c r="M9" s="15">
        <f t="shared" ref="M9:M45" si="4">L9*74426</f>
        <v>4539986</v>
      </c>
      <c r="N9" s="92">
        <v>46</v>
      </c>
      <c r="O9" s="17">
        <f t="shared" ref="O9:O45" si="5">N9*31440</f>
        <v>1446240</v>
      </c>
      <c r="P9" s="64">
        <v>1</v>
      </c>
      <c r="Q9" s="64">
        <f t="shared" ref="Q9:Q45" si="6">P9*74426</f>
        <v>74426</v>
      </c>
      <c r="R9" s="64">
        <v>1</v>
      </c>
      <c r="S9" s="64">
        <f t="shared" ref="S9:S45" si="7">R9*31440</f>
        <v>31440</v>
      </c>
      <c r="T9" s="92">
        <v>2</v>
      </c>
      <c r="U9" s="15">
        <f t="shared" ref="U9:U45" si="8">T9*74426</f>
        <v>148852</v>
      </c>
      <c r="V9" s="92">
        <v>2</v>
      </c>
      <c r="W9" s="17">
        <f t="shared" ref="W9:W45" si="9">V9*31440</f>
        <v>62880</v>
      </c>
      <c r="X9" s="64"/>
      <c r="Y9" s="64">
        <f t="shared" ref="Y9:Y45" si="10">X9*74426</f>
        <v>0</v>
      </c>
      <c r="Z9" s="64"/>
      <c r="AA9" s="64">
        <f t="shared" ref="AA9:AA45" si="11">Z9*31440</f>
        <v>0</v>
      </c>
      <c r="AB9" s="92">
        <v>71</v>
      </c>
      <c r="AC9" s="15">
        <f t="shared" ref="AC9:AC45" si="12">AB9*74426</f>
        <v>5284246</v>
      </c>
      <c r="AD9" s="92">
        <v>67</v>
      </c>
      <c r="AE9" s="17">
        <f t="shared" ref="AE9:AE45" si="13">AD9*31440</f>
        <v>2106480</v>
      </c>
      <c r="AF9" s="64">
        <v>2</v>
      </c>
      <c r="AG9" s="64">
        <f t="shared" ref="AG9:AG45" si="14">AF9*74426</f>
        <v>148852</v>
      </c>
      <c r="AH9" s="64">
        <v>2</v>
      </c>
      <c r="AI9" s="64">
        <f t="shared" ref="AI9:AI45" si="15">AH9*31440</f>
        <v>62880</v>
      </c>
      <c r="AJ9" s="39">
        <f t="shared" ref="AJ9:AJ45" si="16">(E9+M9+U9+AC9)</f>
        <v>30068104</v>
      </c>
      <c r="AK9" s="15">
        <f t="shared" ref="AK9:AK44" si="17">(G9+O9+W9+AE9)</f>
        <v>10123680</v>
      </c>
      <c r="AL9" s="15">
        <f t="shared" ref="AL9:AL45" si="18">AJ9/2+AK9</f>
        <v>25157732</v>
      </c>
      <c r="AM9" s="32">
        <f t="shared" ref="AM9:AM45" si="19">SUM(AJ9/2+I9+K9+Q9+S9+Y9+AA9+AG9+AI9)</f>
        <v>15955406</v>
      </c>
    </row>
    <row r="10" spans="1:39" x14ac:dyDescent="0.2">
      <c r="A10" s="4" t="s">
        <v>115</v>
      </c>
      <c r="B10" s="1" t="s">
        <v>116</v>
      </c>
      <c r="C10" s="5" t="s">
        <v>117</v>
      </c>
      <c r="D10" s="92">
        <v>95</v>
      </c>
      <c r="E10" s="15">
        <f t="shared" si="0"/>
        <v>7070470</v>
      </c>
      <c r="F10" s="92">
        <v>52</v>
      </c>
      <c r="G10" s="17">
        <f t="shared" si="1"/>
        <v>1634880</v>
      </c>
      <c r="H10" s="64">
        <v>8</v>
      </c>
      <c r="I10" s="64">
        <f t="shared" si="2"/>
        <v>595408</v>
      </c>
      <c r="J10" s="64">
        <v>1</v>
      </c>
      <c r="K10" s="64">
        <f t="shared" si="3"/>
        <v>31440</v>
      </c>
      <c r="L10" s="92">
        <v>29</v>
      </c>
      <c r="M10" s="15">
        <f t="shared" si="4"/>
        <v>2158354</v>
      </c>
      <c r="N10" s="92">
        <v>22</v>
      </c>
      <c r="O10" s="17">
        <f t="shared" si="5"/>
        <v>691680</v>
      </c>
      <c r="P10" s="64"/>
      <c r="Q10" s="64">
        <f t="shared" si="6"/>
        <v>0</v>
      </c>
      <c r="R10" s="64"/>
      <c r="S10" s="64">
        <f t="shared" si="7"/>
        <v>0</v>
      </c>
      <c r="T10" s="92"/>
      <c r="U10" s="15">
        <f t="shared" si="8"/>
        <v>0</v>
      </c>
      <c r="V10" s="92"/>
      <c r="W10" s="17">
        <f t="shared" si="9"/>
        <v>0</v>
      </c>
      <c r="X10" s="64"/>
      <c r="Y10" s="64">
        <f t="shared" si="10"/>
        <v>0</v>
      </c>
      <c r="Z10" s="64"/>
      <c r="AA10" s="64">
        <f t="shared" si="11"/>
        <v>0</v>
      </c>
      <c r="AB10" s="92">
        <v>25</v>
      </c>
      <c r="AC10" s="15">
        <f t="shared" si="12"/>
        <v>1860650</v>
      </c>
      <c r="AD10" s="92">
        <v>17</v>
      </c>
      <c r="AE10" s="17">
        <f t="shared" si="13"/>
        <v>534480</v>
      </c>
      <c r="AF10" s="64">
        <v>1</v>
      </c>
      <c r="AG10" s="64">
        <f t="shared" si="14"/>
        <v>74426</v>
      </c>
      <c r="AH10" s="64">
        <v>0</v>
      </c>
      <c r="AI10" s="64">
        <f t="shared" si="15"/>
        <v>0</v>
      </c>
      <c r="AJ10" s="39">
        <f t="shared" si="16"/>
        <v>11089474</v>
      </c>
      <c r="AK10" s="15">
        <f t="shared" si="17"/>
        <v>2861040</v>
      </c>
      <c r="AL10" s="15">
        <f t="shared" si="18"/>
        <v>8405777</v>
      </c>
      <c r="AM10" s="32">
        <f t="shared" si="19"/>
        <v>6246011</v>
      </c>
    </row>
    <row r="11" spans="1:39" x14ac:dyDescent="0.2">
      <c r="A11" s="4" t="s">
        <v>118</v>
      </c>
      <c r="B11" s="1" t="s">
        <v>119</v>
      </c>
      <c r="C11" s="5" t="s">
        <v>120</v>
      </c>
      <c r="D11" s="92">
        <v>254</v>
      </c>
      <c r="E11" s="15">
        <f t="shared" si="0"/>
        <v>18904204</v>
      </c>
      <c r="F11" s="92">
        <v>135</v>
      </c>
      <c r="G11" s="17">
        <f t="shared" si="1"/>
        <v>4244400</v>
      </c>
      <c r="H11" s="64"/>
      <c r="I11" s="64">
        <f t="shared" si="2"/>
        <v>0</v>
      </c>
      <c r="J11" s="64"/>
      <c r="K11" s="64">
        <f t="shared" si="3"/>
        <v>0</v>
      </c>
      <c r="L11" s="92">
        <v>25</v>
      </c>
      <c r="M11" s="15">
        <f t="shared" si="4"/>
        <v>1860650</v>
      </c>
      <c r="N11" s="92">
        <v>18</v>
      </c>
      <c r="O11" s="17">
        <f t="shared" si="5"/>
        <v>565920</v>
      </c>
      <c r="P11" s="64"/>
      <c r="Q11" s="64">
        <f t="shared" si="6"/>
        <v>0</v>
      </c>
      <c r="R11" s="64"/>
      <c r="S11" s="64">
        <f t="shared" si="7"/>
        <v>0</v>
      </c>
      <c r="T11" s="92"/>
      <c r="U11" s="15">
        <f t="shared" si="8"/>
        <v>0</v>
      </c>
      <c r="V11" s="92"/>
      <c r="W11" s="17">
        <f t="shared" si="9"/>
        <v>0</v>
      </c>
      <c r="X11" s="64"/>
      <c r="Y11" s="64">
        <f t="shared" si="10"/>
        <v>0</v>
      </c>
      <c r="Z11" s="64"/>
      <c r="AA11" s="64">
        <f t="shared" si="11"/>
        <v>0</v>
      </c>
      <c r="AB11" s="92">
        <v>17</v>
      </c>
      <c r="AC11" s="15">
        <f t="shared" si="12"/>
        <v>1265242</v>
      </c>
      <c r="AD11" s="92">
        <v>13</v>
      </c>
      <c r="AE11" s="17">
        <f t="shared" si="13"/>
        <v>408720</v>
      </c>
      <c r="AF11" s="64"/>
      <c r="AG11" s="64">
        <f t="shared" si="14"/>
        <v>0</v>
      </c>
      <c r="AH11" s="64"/>
      <c r="AI11" s="64">
        <f t="shared" si="15"/>
        <v>0</v>
      </c>
      <c r="AJ11" s="39">
        <f t="shared" si="16"/>
        <v>22030096</v>
      </c>
      <c r="AK11" s="15">
        <f t="shared" si="17"/>
        <v>5219040</v>
      </c>
      <c r="AL11" s="15">
        <f t="shared" si="18"/>
        <v>16234088</v>
      </c>
      <c r="AM11" s="32">
        <f t="shared" si="19"/>
        <v>11015048</v>
      </c>
    </row>
    <row r="12" spans="1:39" x14ac:dyDescent="0.2">
      <c r="A12" s="4" t="s">
        <v>121</v>
      </c>
      <c r="B12" s="1" t="s">
        <v>122</v>
      </c>
      <c r="C12" s="5" t="s">
        <v>123</v>
      </c>
      <c r="D12" s="92">
        <v>104</v>
      </c>
      <c r="E12" s="15">
        <f t="shared" si="0"/>
        <v>7740304</v>
      </c>
      <c r="F12" s="92">
        <v>36</v>
      </c>
      <c r="G12" s="17">
        <f t="shared" si="1"/>
        <v>1131840</v>
      </c>
      <c r="H12" s="64">
        <v>12</v>
      </c>
      <c r="I12" s="64">
        <f t="shared" si="2"/>
        <v>893112</v>
      </c>
      <c r="J12" s="64">
        <v>8</v>
      </c>
      <c r="K12" s="64">
        <f t="shared" si="3"/>
        <v>251520</v>
      </c>
      <c r="L12" s="92"/>
      <c r="M12" s="15">
        <f t="shared" si="4"/>
        <v>0</v>
      </c>
      <c r="N12" s="92"/>
      <c r="O12" s="17">
        <f t="shared" si="5"/>
        <v>0</v>
      </c>
      <c r="P12" s="64">
        <v>40</v>
      </c>
      <c r="Q12" s="64">
        <f t="shared" si="6"/>
        <v>2977040</v>
      </c>
      <c r="R12" s="64">
        <v>24</v>
      </c>
      <c r="S12" s="64">
        <f t="shared" si="7"/>
        <v>754560</v>
      </c>
      <c r="T12" s="92"/>
      <c r="U12" s="15">
        <f t="shared" si="8"/>
        <v>0</v>
      </c>
      <c r="V12" s="92"/>
      <c r="W12" s="17">
        <f t="shared" si="9"/>
        <v>0</v>
      </c>
      <c r="X12" s="64"/>
      <c r="Y12" s="64">
        <f t="shared" si="10"/>
        <v>0</v>
      </c>
      <c r="Z12" s="64"/>
      <c r="AA12" s="64">
        <f t="shared" si="11"/>
        <v>0</v>
      </c>
      <c r="AB12" s="92">
        <v>21</v>
      </c>
      <c r="AC12" s="15">
        <f t="shared" si="12"/>
        <v>1562946</v>
      </c>
      <c r="AD12" s="92">
        <v>17</v>
      </c>
      <c r="AE12" s="17">
        <f t="shared" si="13"/>
        <v>534480</v>
      </c>
      <c r="AF12" s="64"/>
      <c r="AG12" s="64">
        <f t="shared" si="14"/>
        <v>0</v>
      </c>
      <c r="AH12" s="64"/>
      <c r="AI12" s="64">
        <f t="shared" si="15"/>
        <v>0</v>
      </c>
      <c r="AJ12" s="39">
        <f t="shared" si="16"/>
        <v>9303250</v>
      </c>
      <c r="AK12" s="15">
        <f t="shared" si="17"/>
        <v>1666320</v>
      </c>
      <c r="AL12" s="15">
        <f t="shared" si="18"/>
        <v>6317945</v>
      </c>
      <c r="AM12" s="32">
        <f t="shared" si="19"/>
        <v>9527857</v>
      </c>
    </row>
    <row r="13" spans="1:39" x14ac:dyDescent="0.2">
      <c r="A13" s="4" t="s">
        <v>124</v>
      </c>
      <c r="B13" s="1" t="s">
        <v>125</v>
      </c>
      <c r="C13" s="5" t="s">
        <v>126</v>
      </c>
      <c r="D13" s="92">
        <v>60</v>
      </c>
      <c r="E13" s="15">
        <f t="shared" si="0"/>
        <v>4465560</v>
      </c>
      <c r="F13" s="92">
        <v>26</v>
      </c>
      <c r="G13" s="17">
        <f t="shared" si="1"/>
        <v>817440</v>
      </c>
      <c r="H13" s="64">
        <v>1</v>
      </c>
      <c r="I13" s="64">
        <f t="shared" si="2"/>
        <v>74426</v>
      </c>
      <c r="J13" s="64">
        <v>0</v>
      </c>
      <c r="K13" s="64">
        <f t="shared" si="3"/>
        <v>0</v>
      </c>
      <c r="L13" s="92">
        <v>53</v>
      </c>
      <c r="M13" s="15">
        <f t="shared" si="4"/>
        <v>3944578</v>
      </c>
      <c r="N13" s="92">
        <v>35</v>
      </c>
      <c r="O13" s="17">
        <f t="shared" si="5"/>
        <v>1100400</v>
      </c>
      <c r="P13" s="64"/>
      <c r="Q13" s="64">
        <f t="shared" si="6"/>
        <v>0</v>
      </c>
      <c r="R13" s="64"/>
      <c r="S13" s="64">
        <f t="shared" si="7"/>
        <v>0</v>
      </c>
      <c r="T13" s="92"/>
      <c r="U13" s="15">
        <f t="shared" si="8"/>
        <v>0</v>
      </c>
      <c r="V13" s="92"/>
      <c r="W13" s="17">
        <f t="shared" si="9"/>
        <v>0</v>
      </c>
      <c r="X13" s="64"/>
      <c r="Y13" s="64">
        <f t="shared" si="10"/>
        <v>0</v>
      </c>
      <c r="Z13" s="64"/>
      <c r="AA13" s="64">
        <f t="shared" si="11"/>
        <v>0</v>
      </c>
      <c r="AB13" s="92">
        <v>12</v>
      </c>
      <c r="AC13" s="15">
        <f t="shared" si="12"/>
        <v>893112</v>
      </c>
      <c r="AD13" s="92">
        <v>8</v>
      </c>
      <c r="AE13" s="17">
        <f t="shared" si="13"/>
        <v>251520</v>
      </c>
      <c r="AF13" s="64"/>
      <c r="AG13" s="64">
        <f t="shared" si="14"/>
        <v>0</v>
      </c>
      <c r="AH13" s="64"/>
      <c r="AI13" s="64">
        <f t="shared" si="15"/>
        <v>0</v>
      </c>
      <c r="AJ13" s="39">
        <f t="shared" si="16"/>
        <v>9303250</v>
      </c>
      <c r="AK13" s="15">
        <f t="shared" si="17"/>
        <v>2169360</v>
      </c>
      <c r="AL13" s="15">
        <f t="shared" si="18"/>
        <v>6820985</v>
      </c>
      <c r="AM13" s="32">
        <f t="shared" si="19"/>
        <v>4726051</v>
      </c>
    </row>
    <row r="14" spans="1:39" x14ac:dyDescent="0.2">
      <c r="A14" s="4" t="s">
        <v>127</v>
      </c>
      <c r="B14" s="1" t="s">
        <v>110</v>
      </c>
      <c r="C14" s="5" t="s">
        <v>128</v>
      </c>
      <c r="D14" s="92"/>
      <c r="E14" s="15">
        <f t="shared" si="0"/>
        <v>0</v>
      </c>
      <c r="F14" s="92"/>
      <c r="G14" s="17">
        <f t="shared" si="1"/>
        <v>0</v>
      </c>
      <c r="H14" s="64"/>
      <c r="I14" s="64">
        <f t="shared" si="2"/>
        <v>0</v>
      </c>
      <c r="J14" s="64"/>
      <c r="K14" s="64">
        <f t="shared" si="3"/>
        <v>0</v>
      </c>
      <c r="L14" s="92">
        <v>642</v>
      </c>
      <c r="M14" s="15">
        <f t="shared" si="4"/>
        <v>47781492</v>
      </c>
      <c r="N14" s="92">
        <v>443</v>
      </c>
      <c r="O14" s="17">
        <f t="shared" si="5"/>
        <v>13927920</v>
      </c>
      <c r="P14" s="64"/>
      <c r="Q14" s="64">
        <f t="shared" si="6"/>
        <v>0</v>
      </c>
      <c r="R14" s="64"/>
      <c r="S14" s="64">
        <f t="shared" si="7"/>
        <v>0</v>
      </c>
      <c r="T14" s="92">
        <v>36</v>
      </c>
      <c r="U14" s="15">
        <f t="shared" si="8"/>
        <v>2679336</v>
      </c>
      <c r="V14" s="92">
        <v>32</v>
      </c>
      <c r="W14" s="17">
        <f t="shared" si="9"/>
        <v>1006080</v>
      </c>
      <c r="X14" s="64"/>
      <c r="Y14" s="64">
        <f t="shared" si="10"/>
        <v>0</v>
      </c>
      <c r="Z14" s="64"/>
      <c r="AA14" s="64">
        <f t="shared" si="11"/>
        <v>0</v>
      </c>
      <c r="AB14" s="92"/>
      <c r="AC14" s="15">
        <f t="shared" si="12"/>
        <v>0</v>
      </c>
      <c r="AD14" s="92"/>
      <c r="AE14" s="17">
        <f t="shared" si="13"/>
        <v>0</v>
      </c>
      <c r="AF14" s="64"/>
      <c r="AG14" s="64">
        <f t="shared" si="14"/>
        <v>0</v>
      </c>
      <c r="AH14" s="64"/>
      <c r="AI14" s="64">
        <f t="shared" si="15"/>
        <v>0</v>
      </c>
      <c r="AJ14" s="39">
        <f t="shared" si="16"/>
        <v>50460828</v>
      </c>
      <c r="AK14" s="15">
        <f t="shared" si="17"/>
        <v>14934000</v>
      </c>
      <c r="AL14" s="15">
        <f t="shared" si="18"/>
        <v>40164414</v>
      </c>
      <c r="AM14" s="32">
        <f t="shared" si="19"/>
        <v>25230414</v>
      </c>
    </row>
    <row r="15" spans="1:39" x14ac:dyDescent="0.2">
      <c r="A15" s="4" t="s">
        <v>129</v>
      </c>
      <c r="B15" s="1" t="s">
        <v>130</v>
      </c>
      <c r="C15" s="5" t="s">
        <v>131</v>
      </c>
      <c r="D15" s="92">
        <v>1097</v>
      </c>
      <c r="E15" s="15">
        <f t="shared" si="0"/>
        <v>81645322</v>
      </c>
      <c r="F15" s="92">
        <v>476</v>
      </c>
      <c r="G15" s="17">
        <f t="shared" si="1"/>
        <v>14965440</v>
      </c>
      <c r="H15" s="64"/>
      <c r="I15" s="64">
        <f t="shared" si="2"/>
        <v>0</v>
      </c>
      <c r="J15" s="64"/>
      <c r="K15" s="64">
        <f t="shared" si="3"/>
        <v>0</v>
      </c>
      <c r="L15" s="92">
        <v>497</v>
      </c>
      <c r="M15" s="15">
        <f t="shared" si="4"/>
        <v>36989722</v>
      </c>
      <c r="N15" s="92">
        <v>198</v>
      </c>
      <c r="O15" s="17">
        <f t="shared" si="5"/>
        <v>6225120</v>
      </c>
      <c r="P15" s="64"/>
      <c r="Q15" s="64">
        <f t="shared" si="6"/>
        <v>0</v>
      </c>
      <c r="R15" s="64"/>
      <c r="S15" s="64">
        <f t="shared" si="7"/>
        <v>0</v>
      </c>
      <c r="T15" s="92">
        <v>20</v>
      </c>
      <c r="U15" s="15">
        <f t="shared" si="8"/>
        <v>1488520</v>
      </c>
      <c r="V15" s="92">
        <v>9</v>
      </c>
      <c r="W15" s="17">
        <f t="shared" si="9"/>
        <v>282960</v>
      </c>
      <c r="X15" s="64"/>
      <c r="Y15" s="64">
        <f t="shared" si="10"/>
        <v>0</v>
      </c>
      <c r="Z15" s="64"/>
      <c r="AA15" s="64">
        <f t="shared" si="11"/>
        <v>0</v>
      </c>
      <c r="AB15" s="92"/>
      <c r="AC15" s="15">
        <f t="shared" si="12"/>
        <v>0</v>
      </c>
      <c r="AD15" s="92"/>
      <c r="AE15" s="17">
        <f t="shared" si="13"/>
        <v>0</v>
      </c>
      <c r="AF15" s="64"/>
      <c r="AG15" s="64">
        <f t="shared" si="14"/>
        <v>0</v>
      </c>
      <c r="AH15" s="64"/>
      <c r="AI15" s="64">
        <f t="shared" si="15"/>
        <v>0</v>
      </c>
      <c r="AJ15" s="39">
        <f t="shared" si="16"/>
        <v>120123564</v>
      </c>
      <c r="AK15" s="15">
        <f t="shared" si="17"/>
        <v>21473520</v>
      </c>
      <c r="AL15" s="15">
        <f t="shared" si="18"/>
        <v>81535302</v>
      </c>
      <c r="AM15" s="32">
        <f t="shared" si="19"/>
        <v>60061782</v>
      </c>
    </row>
    <row r="16" spans="1:39" x14ac:dyDescent="0.2">
      <c r="A16" s="52" t="s">
        <v>132</v>
      </c>
      <c r="B16" s="53" t="s">
        <v>804</v>
      </c>
      <c r="C16" s="54" t="s">
        <v>133</v>
      </c>
      <c r="D16" s="92">
        <v>340</v>
      </c>
      <c r="E16" s="15">
        <f t="shared" si="0"/>
        <v>25304840</v>
      </c>
      <c r="F16" s="92">
        <v>240</v>
      </c>
      <c r="G16" s="17">
        <f t="shared" si="1"/>
        <v>7545600</v>
      </c>
      <c r="H16" s="64"/>
      <c r="I16" s="64">
        <f t="shared" si="2"/>
        <v>0</v>
      </c>
      <c r="J16" s="64"/>
      <c r="K16" s="64">
        <f t="shared" si="3"/>
        <v>0</v>
      </c>
      <c r="L16" s="92">
        <v>175</v>
      </c>
      <c r="M16" s="15">
        <f t="shared" si="4"/>
        <v>13024550</v>
      </c>
      <c r="N16" s="92">
        <v>120</v>
      </c>
      <c r="O16" s="17">
        <f t="shared" si="5"/>
        <v>3772800</v>
      </c>
      <c r="P16" s="64"/>
      <c r="Q16" s="64">
        <f t="shared" si="6"/>
        <v>0</v>
      </c>
      <c r="R16" s="64"/>
      <c r="S16" s="64">
        <f t="shared" si="7"/>
        <v>0</v>
      </c>
      <c r="T16" s="92"/>
      <c r="U16" s="15">
        <f t="shared" si="8"/>
        <v>0</v>
      </c>
      <c r="V16" s="92"/>
      <c r="W16" s="17">
        <f t="shared" si="9"/>
        <v>0</v>
      </c>
      <c r="X16" s="64"/>
      <c r="Y16" s="64">
        <f t="shared" si="10"/>
        <v>0</v>
      </c>
      <c r="Z16" s="64"/>
      <c r="AA16" s="64">
        <f t="shared" si="11"/>
        <v>0</v>
      </c>
      <c r="AB16" s="92">
        <v>50</v>
      </c>
      <c r="AC16" s="15">
        <f t="shared" si="12"/>
        <v>3721300</v>
      </c>
      <c r="AD16" s="92">
        <v>43</v>
      </c>
      <c r="AE16" s="17">
        <f t="shared" si="13"/>
        <v>1351920</v>
      </c>
      <c r="AF16" s="64">
        <v>20</v>
      </c>
      <c r="AG16" s="64">
        <f t="shared" si="14"/>
        <v>1488520</v>
      </c>
      <c r="AH16" s="64">
        <v>16</v>
      </c>
      <c r="AI16" s="64">
        <f t="shared" si="15"/>
        <v>503040</v>
      </c>
      <c r="AJ16" s="39">
        <f t="shared" si="16"/>
        <v>42050690</v>
      </c>
      <c r="AK16" s="15">
        <f t="shared" si="17"/>
        <v>12670320</v>
      </c>
      <c r="AL16" s="15">
        <f t="shared" si="18"/>
        <v>33695665</v>
      </c>
      <c r="AM16" s="32">
        <f t="shared" si="19"/>
        <v>23016905</v>
      </c>
    </row>
    <row r="17" spans="1:39" x14ac:dyDescent="0.2">
      <c r="A17" s="4" t="s">
        <v>134</v>
      </c>
      <c r="B17" s="1" t="s">
        <v>805</v>
      </c>
      <c r="C17" s="5" t="s">
        <v>135</v>
      </c>
      <c r="D17" s="92">
        <v>357</v>
      </c>
      <c r="E17" s="15">
        <f t="shared" si="0"/>
        <v>26570082</v>
      </c>
      <c r="F17" s="92">
        <v>195</v>
      </c>
      <c r="G17" s="17">
        <f t="shared" si="1"/>
        <v>6130800</v>
      </c>
      <c r="H17" s="64"/>
      <c r="I17" s="64">
        <f t="shared" si="2"/>
        <v>0</v>
      </c>
      <c r="J17" s="64"/>
      <c r="K17" s="64">
        <f t="shared" si="3"/>
        <v>0</v>
      </c>
      <c r="L17" s="92">
        <v>357</v>
      </c>
      <c r="M17" s="15">
        <f t="shared" si="4"/>
        <v>26570082</v>
      </c>
      <c r="N17" s="92">
        <v>172</v>
      </c>
      <c r="O17" s="17">
        <f t="shared" si="5"/>
        <v>5407680</v>
      </c>
      <c r="P17" s="64"/>
      <c r="Q17" s="64">
        <f t="shared" si="6"/>
        <v>0</v>
      </c>
      <c r="R17" s="64"/>
      <c r="S17" s="64">
        <f t="shared" si="7"/>
        <v>0</v>
      </c>
      <c r="T17" s="92"/>
      <c r="U17" s="15">
        <f t="shared" si="8"/>
        <v>0</v>
      </c>
      <c r="V17" s="92"/>
      <c r="W17" s="17">
        <f t="shared" si="9"/>
        <v>0</v>
      </c>
      <c r="X17" s="64"/>
      <c r="Y17" s="64">
        <f t="shared" si="10"/>
        <v>0</v>
      </c>
      <c r="Z17" s="64"/>
      <c r="AA17" s="64">
        <f t="shared" si="11"/>
        <v>0</v>
      </c>
      <c r="AB17" s="92">
        <v>194</v>
      </c>
      <c r="AC17" s="15">
        <f t="shared" si="12"/>
        <v>14438644</v>
      </c>
      <c r="AD17" s="92">
        <v>153</v>
      </c>
      <c r="AE17" s="17">
        <f t="shared" si="13"/>
        <v>4810320</v>
      </c>
      <c r="AF17" s="64"/>
      <c r="AG17" s="64">
        <f t="shared" si="14"/>
        <v>0</v>
      </c>
      <c r="AH17" s="64"/>
      <c r="AI17" s="64">
        <f t="shared" si="15"/>
        <v>0</v>
      </c>
      <c r="AJ17" s="39">
        <f t="shared" si="16"/>
        <v>67578808</v>
      </c>
      <c r="AK17" s="15">
        <f t="shared" si="17"/>
        <v>16348800</v>
      </c>
      <c r="AL17" s="15">
        <f t="shared" si="18"/>
        <v>50138204</v>
      </c>
      <c r="AM17" s="32">
        <f t="shared" si="19"/>
        <v>33789404</v>
      </c>
    </row>
    <row r="18" spans="1:39" x14ac:dyDescent="0.2">
      <c r="A18" s="4" t="s">
        <v>136</v>
      </c>
      <c r="B18" s="1" t="s">
        <v>137</v>
      </c>
      <c r="C18" s="5" t="s">
        <v>138</v>
      </c>
      <c r="D18" s="92">
        <v>184</v>
      </c>
      <c r="E18" s="15">
        <f t="shared" si="0"/>
        <v>13694384</v>
      </c>
      <c r="F18" s="92">
        <v>106</v>
      </c>
      <c r="G18" s="17">
        <f t="shared" si="1"/>
        <v>3332640</v>
      </c>
      <c r="H18" s="64"/>
      <c r="I18" s="64">
        <f t="shared" si="2"/>
        <v>0</v>
      </c>
      <c r="J18" s="64"/>
      <c r="K18" s="64">
        <f t="shared" si="3"/>
        <v>0</v>
      </c>
      <c r="L18" s="92">
        <v>15</v>
      </c>
      <c r="M18" s="15">
        <f t="shared" si="4"/>
        <v>1116390</v>
      </c>
      <c r="N18" s="92">
        <v>14</v>
      </c>
      <c r="O18" s="17">
        <f t="shared" si="5"/>
        <v>440160</v>
      </c>
      <c r="P18" s="64"/>
      <c r="Q18" s="64">
        <f t="shared" si="6"/>
        <v>0</v>
      </c>
      <c r="R18" s="64"/>
      <c r="S18" s="64">
        <f t="shared" si="7"/>
        <v>0</v>
      </c>
      <c r="T18" s="92"/>
      <c r="U18" s="15">
        <f t="shared" si="8"/>
        <v>0</v>
      </c>
      <c r="V18" s="92"/>
      <c r="W18" s="17">
        <f t="shared" si="9"/>
        <v>0</v>
      </c>
      <c r="X18" s="64"/>
      <c r="Y18" s="64">
        <f t="shared" si="10"/>
        <v>0</v>
      </c>
      <c r="Z18" s="64"/>
      <c r="AA18" s="64">
        <f t="shared" si="11"/>
        <v>0</v>
      </c>
      <c r="AB18" s="92">
        <v>30</v>
      </c>
      <c r="AC18" s="15">
        <f t="shared" si="12"/>
        <v>2232780</v>
      </c>
      <c r="AD18" s="92">
        <v>27</v>
      </c>
      <c r="AE18" s="17">
        <f t="shared" si="13"/>
        <v>848880</v>
      </c>
      <c r="AF18" s="64"/>
      <c r="AG18" s="64">
        <f t="shared" si="14"/>
        <v>0</v>
      </c>
      <c r="AH18" s="64"/>
      <c r="AI18" s="64">
        <f t="shared" si="15"/>
        <v>0</v>
      </c>
      <c r="AJ18" s="39">
        <f t="shared" si="16"/>
        <v>17043554</v>
      </c>
      <c r="AK18" s="15">
        <f t="shared" si="17"/>
        <v>4621680</v>
      </c>
      <c r="AL18" s="15">
        <f t="shared" si="18"/>
        <v>13143457</v>
      </c>
      <c r="AM18" s="32">
        <f t="shared" si="19"/>
        <v>8521777</v>
      </c>
    </row>
    <row r="19" spans="1:39" x14ac:dyDescent="0.2">
      <c r="A19" s="4" t="s">
        <v>139</v>
      </c>
      <c r="B19" s="1" t="s">
        <v>140</v>
      </c>
      <c r="C19" s="5" t="s">
        <v>141</v>
      </c>
      <c r="D19" s="92">
        <v>112</v>
      </c>
      <c r="E19" s="15">
        <f t="shared" si="0"/>
        <v>8335712</v>
      </c>
      <c r="F19" s="92">
        <v>56</v>
      </c>
      <c r="G19" s="17">
        <f t="shared" si="1"/>
        <v>1760640</v>
      </c>
      <c r="H19" s="64">
        <v>12</v>
      </c>
      <c r="I19" s="64">
        <f t="shared" si="2"/>
        <v>893112</v>
      </c>
      <c r="J19" s="64">
        <v>4</v>
      </c>
      <c r="K19" s="64">
        <f t="shared" si="3"/>
        <v>125760</v>
      </c>
      <c r="L19" s="92">
        <v>32</v>
      </c>
      <c r="M19" s="15">
        <f t="shared" si="4"/>
        <v>2381632</v>
      </c>
      <c r="N19" s="92">
        <v>23</v>
      </c>
      <c r="O19" s="17">
        <f t="shared" si="5"/>
        <v>723120</v>
      </c>
      <c r="P19" s="64"/>
      <c r="Q19" s="64">
        <f t="shared" si="6"/>
        <v>0</v>
      </c>
      <c r="R19" s="64"/>
      <c r="S19" s="64">
        <f t="shared" si="7"/>
        <v>0</v>
      </c>
      <c r="T19" s="92"/>
      <c r="U19" s="15">
        <f t="shared" si="8"/>
        <v>0</v>
      </c>
      <c r="V19" s="92"/>
      <c r="W19" s="17">
        <f t="shared" si="9"/>
        <v>0</v>
      </c>
      <c r="X19" s="64"/>
      <c r="Y19" s="64">
        <f t="shared" si="10"/>
        <v>0</v>
      </c>
      <c r="Z19" s="64"/>
      <c r="AA19" s="64">
        <f t="shared" si="11"/>
        <v>0</v>
      </c>
      <c r="AB19" s="92">
        <v>49</v>
      </c>
      <c r="AC19" s="15">
        <f t="shared" si="12"/>
        <v>3646874</v>
      </c>
      <c r="AD19" s="92">
        <v>37</v>
      </c>
      <c r="AE19" s="17">
        <f t="shared" si="13"/>
        <v>1163280</v>
      </c>
      <c r="AF19" s="64">
        <v>1</v>
      </c>
      <c r="AG19" s="64">
        <f t="shared" si="14"/>
        <v>74426</v>
      </c>
      <c r="AH19" s="64">
        <v>0</v>
      </c>
      <c r="AI19" s="64">
        <f t="shared" si="15"/>
        <v>0</v>
      </c>
      <c r="AJ19" s="39">
        <f t="shared" si="16"/>
        <v>14364218</v>
      </c>
      <c r="AK19" s="15">
        <f t="shared" si="17"/>
        <v>3647040</v>
      </c>
      <c r="AL19" s="15">
        <f t="shared" si="18"/>
        <v>10829149</v>
      </c>
      <c r="AM19" s="32">
        <f t="shared" si="19"/>
        <v>8275407</v>
      </c>
    </row>
    <row r="20" spans="1:39" x14ac:dyDescent="0.2">
      <c r="A20" s="4" t="s">
        <v>142</v>
      </c>
      <c r="B20" s="1" t="s">
        <v>143</v>
      </c>
      <c r="C20" s="5" t="s">
        <v>144</v>
      </c>
      <c r="D20" s="92">
        <v>219</v>
      </c>
      <c r="E20" s="15">
        <f t="shared" si="0"/>
        <v>16299294</v>
      </c>
      <c r="F20" s="92">
        <v>116</v>
      </c>
      <c r="G20" s="17">
        <f t="shared" si="1"/>
        <v>3647040</v>
      </c>
      <c r="H20" s="64"/>
      <c r="I20" s="64">
        <f t="shared" si="2"/>
        <v>0</v>
      </c>
      <c r="J20" s="64"/>
      <c r="K20" s="64">
        <f t="shared" si="3"/>
        <v>0</v>
      </c>
      <c r="L20" s="92">
        <v>31</v>
      </c>
      <c r="M20" s="15">
        <f t="shared" si="4"/>
        <v>2307206</v>
      </c>
      <c r="N20" s="92">
        <v>20</v>
      </c>
      <c r="O20" s="17">
        <f t="shared" si="5"/>
        <v>628800</v>
      </c>
      <c r="P20" s="64"/>
      <c r="Q20" s="64">
        <f t="shared" si="6"/>
        <v>0</v>
      </c>
      <c r="R20" s="64"/>
      <c r="S20" s="64">
        <f t="shared" si="7"/>
        <v>0</v>
      </c>
      <c r="T20" s="92"/>
      <c r="U20" s="15">
        <f t="shared" si="8"/>
        <v>0</v>
      </c>
      <c r="V20" s="92"/>
      <c r="W20" s="17">
        <f t="shared" si="9"/>
        <v>0</v>
      </c>
      <c r="X20" s="64"/>
      <c r="Y20" s="64">
        <f t="shared" si="10"/>
        <v>0</v>
      </c>
      <c r="Z20" s="64"/>
      <c r="AA20" s="64">
        <f t="shared" si="11"/>
        <v>0</v>
      </c>
      <c r="AB20" s="92">
        <v>59</v>
      </c>
      <c r="AC20" s="15">
        <f t="shared" si="12"/>
        <v>4391134</v>
      </c>
      <c r="AD20" s="92">
        <v>41</v>
      </c>
      <c r="AE20" s="17">
        <f t="shared" si="13"/>
        <v>1289040</v>
      </c>
      <c r="AF20" s="64"/>
      <c r="AG20" s="64">
        <f t="shared" si="14"/>
        <v>0</v>
      </c>
      <c r="AH20" s="64"/>
      <c r="AI20" s="64">
        <f t="shared" si="15"/>
        <v>0</v>
      </c>
      <c r="AJ20" s="39">
        <f t="shared" si="16"/>
        <v>22997634</v>
      </c>
      <c r="AK20" s="15">
        <f t="shared" si="17"/>
        <v>5564880</v>
      </c>
      <c r="AL20" s="15">
        <f t="shared" si="18"/>
        <v>17063697</v>
      </c>
      <c r="AM20" s="32">
        <f t="shared" si="19"/>
        <v>11498817</v>
      </c>
    </row>
    <row r="21" spans="1:39" x14ac:dyDescent="0.2">
      <c r="A21" s="4" t="s">
        <v>145</v>
      </c>
      <c r="B21" s="1" t="s">
        <v>146</v>
      </c>
      <c r="C21" s="5" t="s">
        <v>147</v>
      </c>
      <c r="D21" s="92"/>
      <c r="E21" s="15">
        <f t="shared" si="0"/>
        <v>0</v>
      </c>
      <c r="F21" s="92"/>
      <c r="G21" s="17">
        <f t="shared" si="1"/>
        <v>0</v>
      </c>
      <c r="H21" s="64"/>
      <c r="I21" s="64">
        <f t="shared" si="2"/>
        <v>0</v>
      </c>
      <c r="J21" s="64"/>
      <c r="K21" s="64">
        <f t="shared" si="3"/>
        <v>0</v>
      </c>
      <c r="L21" s="92"/>
      <c r="M21" s="15">
        <f t="shared" si="4"/>
        <v>0</v>
      </c>
      <c r="N21" s="92"/>
      <c r="O21" s="17">
        <f t="shared" si="5"/>
        <v>0</v>
      </c>
      <c r="P21" s="64"/>
      <c r="Q21" s="64">
        <f t="shared" si="6"/>
        <v>0</v>
      </c>
      <c r="R21" s="64"/>
      <c r="S21" s="64">
        <f t="shared" si="7"/>
        <v>0</v>
      </c>
      <c r="T21" s="92"/>
      <c r="U21" s="15">
        <f t="shared" si="8"/>
        <v>0</v>
      </c>
      <c r="V21" s="92"/>
      <c r="W21" s="17">
        <f t="shared" si="9"/>
        <v>0</v>
      </c>
      <c r="X21" s="64"/>
      <c r="Y21" s="64">
        <f t="shared" si="10"/>
        <v>0</v>
      </c>
      <c r="Z21" s="64"/>
      <c r="AA21" s="64">
        <f t="shared" si="11"/>
        <v>0</v>
      </c>
      <c r="AB21" s="92"/>
      <c r="AC21" s="15">
        <f t="shared" si="12"/>
        <v>0</v>
      </c>
      <c r="AD21" s="92"/>
      <c r="AE21" s="17">
        <f t="shared" si="13"/>
        <v>0</v>
      </c>
      <c r="AF21" s="64"/>
      <c r="AG21" s="64">
        <f t="shared" si="14"/>
        <v>0</v>
      </c>
      <c r="AH21" s="64"/>
      <c r="AI21" s="64">
        <f t="shared" si="15"/>
        <v>0</v>
      </c>
      <c r="AJ21" s="39">
        <f t="shared" si="16"/>
        <v>0</v>
      </c>
      <c r="AK21" s="15">
        <f t="shared" si="17"/>
        <v>0</v>
      </c>
      <c r="AL21" s="15">
        <f t="shared" si="18"/>
        <v>0</v>
      </c>
      <c r="AM21" s="32">
        <f t="shared" si="19"/>
        <v>0</v>
      </c>
    </row>
    <row r="22" spans="1:39" x14ac:dyDescent="0.2">
      <c r="A22" s="4" t="s">
        <v>148</v>
      </c>
      <c r="B22" s="1" t="s">
        <v>149</v>
      </c>
      <c r="C22" s="5" t="s">
        <v>150</v>
      </c>
      <c r="D22" s="92">
        <v>89</v>
      </c>
      <c r="E22" s="15">
        <f t="shared" si="0"/>
        <v>6623914</v>
      </c>
      <c r="F22" s="92">
        <v>45</v>
      </c>
      <c r="G22" s="17">
        <f t="shared" si="1"/>
        <v>1414800</v>
      </c>
      <c r="H22" s="64"/>
      <c r="I22" s="64">
        <f t="shared" si="2"/>
        <v>0</v>
      </c>
      <c r="J22" s="64"/>
      <c r="K22" s="64">
        <f t="shared" si="3"/>
        <v>0</v>
      </c>
      <c r="L22" s="92">
        <v>73</v>
      </c>
      <c r="M22" s="15">
        <f t="shared" si="4"/>
        <v>5433098</v>
      </c>
      <c r="N22" s="92">
        <v>40</v>
      </c>
      <c r="O22" s="17">
        <f t="shared" si="5"/>
        <v>1257600</v>
      </c>
      <c r="P22" s="64"/>
      <c r="Q22" s="64">
        <f t="shared" si="6"/>
        <v>0</v>
      </c>
      <c r="R22" s="64"/>
      <c r="S22" s="64">
        <f t="shared" si="7"/>
        <v>0</v>
      </c>
      <c r="T22" s="92"/>
      <c r="U22" s="15">
        <f t="shared" si="8"/>
        <v>0</v>
      </c>
      <c r="V22" s="92"/>
      <c r="W22" s="17">
        <f t="shared" si="9"/>
        <v>0</v>
      </c>
      <c r="X22" s="64"/>
      <c r="Y22" s="64">
        <f t="shared" si="10"/>
        <v>0</v>
      </c>
      <c r="Z22" s="64"/>
      <c r="AA22" s="64">
        <f t="shared" si="11"/>
        <v>0</v>
      </c>
      <c r="AB22" s="92">
        <v>33</v>
      </c>
      <c r="AC22" s="15">
        <f t="shared" si="12"/>
        <v>2456058</v>
      </c>
      <c r="AD22" s="92">
        <v>23</v>
      </c>
      <c r="AE22" s="17">
        <f t="shared" si="13"/>
        <v>723120</v>
      </c>
      <c r="AF22" s="64"/>
      <c r="AG22" s="64">
        <f t="shared" si="14"/>
        <v>0</v>
      </c>
      <c r="AH22" s="64"/>
      <c r="AI22" s="64">
        <f t="shared" si="15"/>
        <v>0</v>
      </c>
      <c r="AJ22" s="39">
        <f t="shared" si="16"/>
        <v>14513070</v>
      </c>
      <c r="AK22" s="15">
        <f t="shared" si="17"/>
        <v>3395520</v>
      </c>
      <c r="AL22" s="15">
        <f t="shared" si="18"/>
        <v>10652055</v>
      </c>
      <c r="AM22" s="32">
        <f t="shared" si="19"/>
        <v>7256535</v>
      </c>
    </row>
    <row r="23" spans="1:39" x14ac:dyDescent="0.2">
      <c r="A23" s="4" t="s">
        <v>113</v>
      </c>
      <c r="B23" s="1" t="s">
        <v>151</v>
      </c>
      <c r="C23" s="5" t="s">
        <v>152</v>
      </c>
      <c r="D23" s="92">
        <v>447</v>
      </c>
      <c r="E23" s="15">
        <f t="shared" si="0"/>
        <v>33268422</v>
      </c>
      <c r="F23" s="92">
        <v>163</v>
      </c>
      <c r="G23" s="17">
        <f t="shared" si="1"/>
        <v>5124720</v>
      </c>
      <c r="H23" s="64">
        <v>16</v>
      </c>
      <c r="I23" s="64">
        <f t="shared" si="2"/>
        <v>1190816</v>
      </c>
      <c r="J23" s="64">
        <v>10</v>
      </c>
      <c r="K23" s="64">
        <f t="shared" si="3"/>
        <v>314400</v>
      </c>
      <c r="L23" s="92">
        <v>243</v>
      </c>
      <c r="M23" s="15">
        <f t="shared" si="4"/>
        <v>18085518</v>
      </c>
      <c r="N23" s="92">
        <v>151</v>
      </c>
      <c r="O23" s="17">
        <f t="shared" si="5"/>
        <v>4747440</v>
      </c>
      <c r="P23" s="64"/>
      <c r="Q23" s="64">
        <f t="shared" si="6"/>
        <v>0</v>
      </c>
      <c r="R23" s="64"/>
      <c r="S23" s="64">
        <f t="shared" si="7"/>
        <v>0</v>
      </c>
      <c r="T23" s="92"/>
      <c r="U23" s="15">
        <f t="shared" si="8"/>
        <v>0</v>
      </c>
      <c r="V23" s="92"/>
      <c r="W23" s="17">
        <f t="shared" si="9"/>
        <v>0</v>
      </c>
      <c r="X23" s="64"/>
      <c r="Y23" s="64">
        <f t="shared" si="10"/>
        <v>0</v>
      </c>
      <c r="Z23" s="64"/>
      <c r="AA23" s="64">
        <f t="shared" si="11"/>
        <v>0</v>
      </c>
      <c r="AB23" s="92">
        <v>118</v>
      </c>
      <c r="AC23" s="15">
        <f t="shared" si="12"/>
        <v>8782268</v>
      </c>
      <c r="AD23" s="92">
        <v>97</v>
      </c>
      <c r="AE23" s="17">
        <f t="shared" si="13"/>
        <v>3049680</v>
      </c>
      <c r="AF23" s="64"/>
      <c r="AG23" s="64">
        <f t="shared" si="14"/>
        <v>0</v>
      </c>
      <c r="AH23" s="64"/>
      <c r="AI23" s="64">
        <f t="shared" si="15"/>
        <v>0</v>
      </c>
      <c r="AJ23" s="39">
        <f t="shared" si="16"/>
        <v>60136208</v>
      </c>
      <c r="AK23" s="15">
        <f t="shared" si="17"/>
        <v>12921840</v>
      </c>
      <c r="AL23" s="15">
        <f t="shared" si="18"/>
        <v>42989944</v>
      </c>
      <c r="AM23" s="32">
        <f t="shared" si="19"/>
        <v>31573320</v>
      </c>
    </row>
    <row r="24" spans="1:39" x14ac:dyDescent="0.2">
      <c r="A24" s="4" t="s">
        <v>119</v>
      </c>
      <c r="B24" s="1" t="s">
        <v>153</v>
      </c>
      <c r="C24" s="5" t="s">
        <v>154</v>
      </c>
      <c r="D24" s="92">
        <v>75</v>
      </c>
      <c r="E24" s="15">
        <f t="shared" si="0"/>
        <v>5581950</v>
      </c>
      <c r="F24" s="92">
        <v>50</v>
      </c>
      <c r="G24" s="17">
        <f t="shared" si="1"/>
        <v>1572000</v>
      </c>
      <c r="H24" s="64">
        <v>3</v>
      </c>
      <c r="I24" s="64">
        <f t="shared" si="2"/>
        <v>223278</v>
      </c>
      <c r="J24" s="64">
        <v>0</v>
      </c>
      <c r="K24" s="64">
        <f t="shared" si="3"/>
        <v>0</v>
      </c>
      <c r="L24" s="92">
        <v>46</v>
      </c>
      <c r="M24" s="15">
        <f t="shared" si="4"/>
        <v>3423596</v>
      </c>
      <c r="N24" s="92">
        <v>21</v>
      </c>
      <c r="O24" s="17">
        <f t="shared" si="5"/>
        <v>660240</v>
      </c>
      <c r="P24" s="64">
        <v>6</v>
      </c>
      <c r="Q24" s="64">
        <f t="shared" si="6"/>
        <v>446556</v>
      </c>
      <c r="R24" s="64">
        <v>5</v>
      </c>
      <c r="S24" s="64">
        <f t="shared" si="7"/>
        <v>157200</v>
      </c>
      <c r="T24" s="92"/>
      <c r="U24" s="15">
        <f t="shared" si="8"/>
        <v>0</v>
      </c>
      <c r="V24" s="92"/>
      <c r="W24" s="17">
        <f t="shared" si="9"/>
        <v>0</v>
      </c>
      <c r="X24" s="64"/>
      <c r="Y24" s="64">
        <f t="shared" si="10"/>
        <v>0</v>
      </c>
      <c r="Z24" s="64"/>
      <c r="AA24" s="64">
        <f t="shared" si="11"/>
        <v>0</v>
      </c>
      <c r="AB24" s="92">
        <v>27</v>
      </c>
      <c r="AC24" s="15">
        <f t="shared" si="12"/>
        <v>2009502</v>
      </c>
      <c r="AD24" s="92">
        <v>21</v>
      </c>
      <c r="AE24" s="17">
        <f t="shared" si="13"/>
        <v>660240</v>
      </c>
      <c r="AF24" s="64">
        <v>4</v>
      </c>
      <c r="AG24" s="64">
        <f t="shared" si="14"/>
        <v>297704</v>
      </c>
      <c r="AH24" s="64">
        <v>2</v>
      </c>
      <c r="AI24" s="64">
        <f t="shared" si="15"/>
        <v>62880</v>
      </c>
      <c r="AJ24" s="39">
        <f t="shared" si="16"/>
        <v>11015048</v>
      </c>
      <c r="AK24" s="15">
        <f t="shared" si="17"/>
        <v>2892480</v>
      </c>
      <c r="AL24" s="15">
        <f t="shared" si="18"/>
        <v>8400004</v>
      </c>
      <c r="AM24" s="32">
        <f t="shared" si="19"/>
        <v>6695142</v>
      </c>
    </row>
    <row r="25" spans="1:39" x14ac:dyDescent="0.2">
      <c r="A25" s="4" t="s">
        <v>125</v>
      </c>
      <c r="B25" s="1" t="s">
        <v>155</v>
      </c>
      <c r="C25" s="5" t="s">
        <v>156</v>
      </c>
      <c r="D25" s="92">
        <v>161</v>
      </c>
      <c r="E25" s="15">
        <f t="shared" si="0"/>
        <v>11982586</v>
      </c>
      <c r="F25" s="92">
        <v>97</v>
      </c>
      <c r="G25" s="17">
        <f t="shared" si="1"/>
        <v>3049680</v>
      </c>
      <c r="H25" s="64">
        <v>3</v>
      </c>
      <c r="I25" s="64">
        <f t="shared" si="2"/>
        <v>223278</v>
      </c>
      <c r="J25" s="64">
        <v>1</v>
      </c>
      <c r="K25" s="64">
        <f t="shared" si="3"/>
        <v>31440</v>
      </c>
      <c r="L25" s="92">
        <v>74</v>
      </c>
      <c r="M25" s="15">
        <f t="shared" si="4"/>
        <v>5507524</v>
      </c>
      <c r="N25" s="92">
        <v>38</v>
      </c>
      <c r="O25" s="17">
        <f t="shared" si="5"/>
        <v>1194720</v>
      </c>
      <c r="P25" s="64">
        <v>6</v>
      </c>
      <c r="Q25" s="64">
        <f t="shared" si="6"/>
        <v>446556</v>
      </c>
      <c r="R25" s="64">
        <v>5</v>
      </c>
      <c r="S25" s="64">
        <f t="shared" si="7"/>
        <v>157200</v>
      </c>
      <c r="T25" s="92"/>
      <c r="U25" s="15">
        <f t="shared" si="8"/>
        <v>0</v>
      </c>
      <c r="V25" s="92"/>
      <c r="W25" s="17">
        <f t="shared" si="9"/>
        <v>0</v>
      </c>
      <c r="X25" s="64"/>
      <c r="Y25" s="64">
        <f t="shared" si="10"/>
        <v>0</v>
      </c>
      <c r="Z25" s="64"/>
      <c r="AA25" s="64">
        <f t="shared" si="11"/>
        <v>0</v>
      </c>
      <c r="AB25" s="92">
        <v>42</v>
      </c>
      <c r="AC25" s="15">
        <f t="shared" si="12"/>
        <v>3125892</v>
      </c>
      <c r="AD25" s="92">
        <v>26</v>
      </c>
      <c r="AE25" s="17">
        <f t="shared" si="13"/>
        <v>817440</v>
      </c>
      <c r="AF25" s="64">
        <v>5</v>
      </c>
      <c r="AG25" s="64">
        <f t="shared" si="14"/>
        <v>372130</v>
      </c>
      <c r="AH25" s="64">
        <v>5</v>
      </c>
      <c r="AI25" s="64">
        <f t="shared" si="15"/>
        <v>157200</v>
      </c>
      <c r="AJ25" s="39">
        <f t="shared" si="16"/>
        <v>20616002</v>
      </c>
      <c r="AK25" s="15">
        <f t="shared" si="17"/>
        <v>5061840</v>
      </c>
      <c r="AL25" s="15">
        <f t="shared" si="18"/>
        <v>15369841</v>
      </c>
      <c r="AM25" s="32">
        <f t="shared" si="19"/>
        <v>11695805</v>
      </c>
    </row>
    <row r="26" spans="1:39" x14ac:dyDescent="0.2">
      <c r="A26" s="4" t="s">
        <v>116</v>
      </c>
      <c r="B26" s="1" t="s">
        <v>157</v>
      </c>
      <c r="C26" s="5" t="s">
        <v>158</v>
      </c>
      <c r="D26" s="92">
        <v>78</v>
      </c>
      <c r="E26" s="15">
        <f t="shared" si="0"/>
        <v>5805228</v>
      </c>
      <c r="F26" s="92">
        <v>47</v>
      </c>
      <c r="G26" s="17">
        <f t="shared" si="1"/>
        <v>1477680</v>
      </c>
      <c r="H26" s="64"/>
      <c r="I26" s="64">
        <f t="shared" si="2"/>
        <v>0</v>
      </c>
      <c r="J26" s="64"/>
      <c r="K26" s="64">
        <f t="shared" si="3"/>
        <v>0</v>
      </c>
      <c r="L26" s="92">
        <v>44</v>
      </c>
      <c r="M26" s="15">
        <f t="shared" si="4"/>
        <v>3274744</v>
      </c>
      <c r="N26" s="92">
        <v>10</v>
      </c>
      <c r="O26" s="17">
        <f t="shared" si="5"/>
        <v>314400</v>
      </c>
      <c r="P26" s="64"/>
      <c r="Q26" s="64">
        <f t="shared" si="6"/>
        <v>0</v>
      </c>
      <c r="R26" s="64"/>
      <c r="S26" s="64">
        <f t="shared" si="7"/>
        <v>0</v>
      </c>
      <c r="T26" s="92"/>
      <c r="U26" s="15">
        <f t="shared" si="8"/>
        <v>0</v>
      </c>
      <c r="V26" s="92"/>
      <c r="W26" s="17">
        <f t="shared" si="9"/>
        <v>0</v>
      </c>
      <c r="X26" s="64"/>
      <c r="Y26" s="64">
        <f t="shared" si="10"/>
        <v>0</v>
      </c>
      <c r="Z26" s="64"/>
      <c r="AA26" s="64">
        <f t="shared" si="11"/>
        <v>0</v>
      </c>
      <c r="AB26" s="92"/>
      <c r="AC26" s="15">
        <f t="shared" si="12"/>
        <v>0</v>
      </c>
      <c r="AD26" s="92"/>
      <c r="AE26" s="17">
        <f t="shared" si="13"/>
        <v>0</v>
      </c>
      <c r="AF26" s="64"/>
      <c r="AG26" s="64">
        <f t="shared" si="14"/>
        <v>0</v>
      </c>
      <c r="AH26" s="64"/>
      <c r="AI26" s="64">
        <f t="shared" si="15"/>
        <v>0</v>
      </c>
      <c r="AJ26" s="39">
        <f t="shared" si="16"/>
        <v>9079972</v>
      </c>
      <c r="AK26" s="15">
        <f t="shared" si="17"/>
        <v>1792080</v>
      </c>
      <c r="AL26" s="15">
        <f t="shared" si="18"/>
        <v>6332066</v>
      </c>
      <c r="AM26" s="32">
        <f t="shared" si="19"/>
        <v>4539986</v>
      </c>
    </row>
    <row r="27" spans="1:39" s="38" customFormat="1" x14ac:dyDescent="0.2">
      <c r="A27" s="4" t="s">
        <v>122</v>
      </c>
      <c r="B27" s="1" t="s">
        <v>159</v>
      </c>
      <c r="C27" s="5" t="s">
        <v>160</v>
      </c>
      <c r="D27" s="92">
        <v>98</v>
      </c>
      <c r="E27" s="15">
        <f t="shared" si="0"/>
        <v>7293748</v>
      </c>
      <c r="F27" s="92">
        <v>55</v>
      </c>
      <c r="G27" s="17">
        <f t="shared" si="1"/>
        <v>1729200</v>
      </c>
      <c r="H27" s="64">
        <v>15</v>
      </c>
      <c r="I27" s="64">
        <f t="shared" si="2"/>
        <v>1116390</v>
      </c>
      <c r="J27" s="64">
        <v>6</v>
      </c>
      <c r="K27" s="64">
        <f t="shared" si="3"/>
        <v>188640</v>
      </c>
      <c r="L27" s="92">
        <v>66</v>
      </c>
      <c r="M27" s="15">
        <f t="shared" si="4"/>
        <v>4912116</v>
      </c>
      <c r="N27" s="92">
        <v>21</v>
      </c>
      <c r="O27" s="17">
        <f t="shared" si="5"/>
        <v>660240</v>
      </c>
      <c r="P27" s="64">
        <v>3</v>
      </c>
      <c r="Q27" s="64">
        <f t="shared" si="6"/>
        <v>223278</v>
      </c>
      <c r="R27" s="64">
        <v>3</v>
      </c>
      <c r="S27" s="64">
        <f t="shared" si="7"/>
        <v>94320</v>
      </c>
      <c r="T27" s="92"/>
      <c r="U27" s="15">
        <f t="shared" si="8"/>
        <v>0</v>
      </c>
      <c r="V27" s="92"/>
      <c r="W27" s="17">
        <f t="shared" si="9"/>
        <v>0</v>
      </c>
      <c r="X27" s="64"/>
      <c r="Y27" s="64">
        <f t="shared" si="10"/>
        <v>0</v>
      </c>
      <c r="Z27" s="64"/>
      <c r="AA27" s="64">
        <f t="shared" si="11"/>
        <v>0</v>
      </c>
      <c r="AB27" s="92">
        <v>12</v>
      </c>
      <c r="AC27" s="15">
        <f t="shared" si="12"/>
        <v>893112</v>
      </c>
      <c r="AD27" s="92">
        <v>9</v>
      </c>
      <c r="AE27" s="17">
        <f t="shared" si="13"/>
        <v>282960</v>
      </c>
      <c r="AF27" s="64">
        <v>4</v>
      </c>
      <c r="AG27" s="64">
        <f t="shared" si="14"/>
        <v>297704</v>
      </c>
      <c r="AH27" s="64">
        <v>0</v>
      </c>
      <c r="AI27" s="64">
        <f t="shared" si="15"/>
        <v>0</v>
      </c>
      <c r="AJ27" s="39">
        <f t="shared" si="16"/>
        <v>13098976</v>
      </c>
      <c r="AK27" s="15">
        <f t="shared" si="17"/>
        <v>2672400</v>
      </c>
      <c r="AL27" s="15">
        <f t="shared" si="18"/>
        <v>9221888</v>
      </c>
      <c r="AM27" s="32">
        <f t="shared" si="19"/>
        <v>8469820</v>
      </c>
    </row>
    <row r="28" spans="1:39" s="38" customFormat="1" x14ac:dyDescent="0.2">
      <c r="A28" s="4" t="s">
        <v>161</v>
      </c>
      <c r="B28" s="1" t="s">
        <v>162</v>
      </c>
      <c r="C28" s="5" t="s">
        <v>163</v>
      </c>
      <c r="D28" s="92">
        <v>104</v>
      </c>
      <c r="E28" s="15">
        <f t="shared" si="0"/>
        <v>7740304</v>
      </c>
      <c r="F28" s="92">
        <v>59</v>
      </c>
      <c r="G28" s="17">
        <f t="shared" si="1"/>
        <v>1854960</v>
      </c>
      <c r="H28" s="64">
        <v>27</v>
      </c>
      <c r="I28" s="64">
        <f t="shared" si="2"/>
        <v>2009502</v>
      </c>
      <c r="J28" s="64">
        <v>19</v>
      </c>
      <c r="K28" s="64">
        <f t="shared" si="3"/>
        <v>597360</v>
      </c>
      <c r="L28" s="92">
        <v>39</v>
      </c>
      <c r="M28" s="15">
        <f t="shared" si="4"/>
        <v>2902614</v>
      </c>
      <c r="N28" s="92">
        <v>25</v>
      </c>
      <c r="O28" s="17">
        <f t="shared" si="5"/>
        <v>786000</v>
      </c>
      <c r="P28" s="64">
        <v>16</v>
      </c>
      <c r="Q28" s="64">
        <f t="shared" si="6"/>
        <v>1190816</v>
      </c>
      <c r="R28" s="64">
        <v>10</v>
      </c>
      <c r="S28" s="64">
        <f t="shared" si="7"/>
        <v>314400</v>
      </c>
      <c r="T28" s="92"/>
      <c r="U28" s="15">
        <f t="shared" si="8"/>
        <v>0</v>
      </c>
      <c r="V28" s="92"/>
      <c r="W28" s="17">
        <f t="shared" si="9"/>
        <v>0</v>
      </c>
      <c r="X28" s="64"/>
      <c r="Y28" s="64">
        <f t="shared" si="10"/>
        <v>0</v>
      </c>
      <c r="Z28" s="64"/>
      <c r="AA28" s="64">
        <f t="shared" si="11"/>
        <v>0</v>
      </c>
      <c r="AB28" s="92">
        <v>27</v>
      </c>
      <c r="AC28" s="15">
        <f t="shared" si="12"/>
        <v>2009502</v>
      </c>
      <c r="AD28" s="92">
        <v>21</v>
      </c>
      <c r="AE28" s="17">
        <f t="shared" si="13"/>
        <v>660240</v>
      </c>
      <c r="AF28" s="64"/>
      <c r="AG28" s="64">
        <f t="shared" si="14"/>
        <v>0</v>
      </c>
      <c r="AH28" s="64"/>
      <c r="AI28" s="64">
        <f t="shared" si="15"/>
        <v>0</v>
      </c>
      <c r="AJ28" s="39">
        <f t="shared" si="16"/>
        <v>12652420</v>
      </c>
      <c r="AK28" s="15">
        <f t="shared" si="17"/>
        <v>3301200</v>
      </c>
      <c r="AL28" s="15">
        <f t="shared" si="18"/>
        <v>9627410</v>
      </c>
      <c r="AM28" s="17">
        <f t="shared" si="19"/>
        <v>10438288</v>
      </c>
    </row>
    <row r="29" spans="1:39" x14ac:dyDescent="0.2">
      <c r="A29" s="4" t="s">
        <v>164</v>
      </c>
      <c r="B29" s="1" t="s">
        <v>164</v>
      </c>
      <c r="C29" s="5" t="s">
        <v>165</v>
      </c>
      <c r="D29" s="92">
        <v>525</v>
      </c>
      <c r="E29" s="15">
        <f t="shared" si="0"/>
        <v>39073650</v>
      </c>
      <c r="F29" s="92">
        <v>273</v>
      </c>
      <c r="G29" s="17">
        <f t="shared" si="1"/>
        <v>8583120</v>
      </c>
      <c r="H29" s="64"/>
      <c r="I29" s="64">
        <f t="shared" si="2"/>
        <v>0</v>
      </c>
      <c r="J29" s="64"/>
      <c r="K29" s="64">
        <f t="shared" si="3"/>
        <v>0</v>
      </c>
      <c r="L29" s="92">
        <v>305</v>
      </c>
      <c r="M29" s="15">
        <f t="shared" si="4"/>
        <v>22699930</v>
      </c>
      <c r="N29" s="92">
        <v>233</v>
      </c>
      <c r="O29" s="17">
        <f t="shared" si="5"/>
        <v>7325520</v>
      </c>
      <c r="P29" s="64"/>
      <c r="Q29" s="64">
        <f t="shared" si="6"/>
        <v>0</v>
      </c>
      <c r="R29" s="64"/>
      <c r="S29" s="64">
        <f t="shared" si="7"/>
        <v>0</v>
      </c>
      <c r="T29" s="92"/>
      <c r="U29" s="15">
        <f t="shared" si="8"/>
        <v>0</v>
      </c>
      <c r="V29" s="92"/>
      <c r="W29" s="17">
        <f t="shared" si="9"/>
        <v>0</v>
      </c>
      <c r="X29" s="64"/>
      <c r="Y29" s="64">
        <f t="shared" si="10"/>
        <v>0</v>
      </c>
      <c r="Z29" s="64"/>
      <c r="AA29" s="64">
        <f t="shared" si="11"/>
        <v>0</v>
      </c>
      <c r="AB29" s="92">
        <v>132</v>
      </c>
      <c r="AC29" s="15">
        <f t="shared" si="12"/>
        <v>9824232</v>
      </c>
      <c r="AD29" s="92">
        <v>105</v>
      </c>
      <c r="AE29" s="17">
        <f t="shared" si="13"/>
        <v>3301200</v>
      </c>
      <c r="AF29" s="64"/>
      <c r="AG29" s="64">
        <f t="shared" si="14"/>
        <v>0</v>
      </c>
      <c r="AH29" s="64"/>
      <c r="AI29" s="64">
        <f t="shared" si="15"/>
        <v>0</v>
      </c>
      <c r="AJ29" s="39">
        <f t="shared" si="16"/>
        <v>71597812</v>
      </c>
      <c r="AK29" s="15">
        <f t="shared" si="17"/>
        <v>19209840</v>
      </c>
      <c r="AL29" s="15">
        <f t="shared" si="18"/>
        <v>55008746</v>
      </c>
      <c r="AM29" s="32">
        <f t="shared" si="19"/>
        <v>35798906</v>
      </c>
    </row>
    <row r="30" spans="1:39" x14ac:dyDescent="0.2">
      <c r="A30" s="4" t="s">
        <v>166</v>
      </c>
      <c r="B30" s="1" t="s">
        <v>167</v>
      </c>
      <c r="C30" s="5" t="s">
        <v>168</v>
      </c>
      <c r="D30" s="92">
        <v>121</v>
      </c>
      <c r="E30" s="15">
        <f t="shared" si="0"/>
        <v>9005546</v>
      </c>
      <c r="F30" s="92">
        <v>78</v>
      </c>
      <c r="G30" s="17">
        <f t="shared" si="1"/>
        <v>2452320</v>
      </c>
      <c r="H30" s="64"/>
      <c r="I30" s="64">
        <f t="shared" si="2"/>
        <v>0</v>
      </c>
      <c r="J30" s="64"/>
      <c r="K30" s="64">
        <f t="shared" si="3"/>
        <v>0</v>
      </c>
      <c r="L30" s="92">
        <v>55</v>
      </c>
      <c r="M30" s="15">
        <f t="shared" si="4"/>
        <v>4093430</v>
      </c>
      <c r="N30" s="92">
        <v>43</v>
      </c>
      <c r="O30" s="17">
        <f t="shared" si="5"/>
        <v>1351920</v>
      </c>
      <c r="P30" s="64"/>
      <c r="Q30" s="64">
        <f t="shared" si="6"/>
        <v>0</v>
      </c>
      <c r="R30" s="64"/>
      <c r="S30" s="64">
        <f t="shared" si="7"/>
        <v>0</v>
      </c>
      <c r="T30" s="92"/>
      <c r="U30" s="15">
        <f t="shared" si="8"/>
        <v>0</v>
      </c>
      <c r="V30" s="92"/>
      <c r="W30" s="17">
        <f t="shared" si="9"/>
        <v>0</v>
      </c>
      <c r="X30" s="64"/>
      <c r="Y30" s="64">
        <f t="shared" si="10"/>
        <v>0</v>
      </c>
      <c r="Z30" s="64"/>
      <c r="AA30" s="64">
        <f t="shared" si="11"/>
        <v>0</v>
      </c>
      <c r="AB30" s="92">
        <v>17</v>
      </c>
      <c r="AC30" s="15">
        <f t="shared" si="12"/>
        <v>1265242</v>
      </c>
      <c r="AD30" s="92">
        <v>17</v>
      </c>
      <c r="AE30" s="17">
        <f t="shared" si="13"/>
        <v>534480</v>
      </c>
      <c r="AF30" s="64"/>
      <c r="AG30" s="64">
        <f t="shared" si="14"/>
        <v>0</v>
      </c>
      <c r="AH30" s="64"/>
      <c r="AI30" s="64">
        <f t="shared" si="15"/>
        <v>0</v>
      </c>
      <c r="AJ30" s="39">
        <f t="shared" si="16"/>
        <v>14364218</v>
      </c>
      <c r="AK30" s="15">
        <f t="shared" si="17"/>
        <v>4338720</v>
      </c>
      <c r="AL30" s="15">
        <f t="shared" si="18"/>
        <v>11520829</v>
      </c>
      <c r="AM30" s="32">
        <f t="shared" si="19"/>
        <v>7182109</v>
      </c>
    </row>
    <row r="31" spans="1:39" x14ac:dyDescent="0.2">
      <c r="A31" s="4" t="s">
        <v>169</v>
      </c>
      <c r="B31" s="1" t="s">
        <v>169</v>
      </c>
      <c r="C31" s="5" t="s">
        <v>170</v>
      </c>
      <c r="D31" s="92">
        <v>120</v>
      </c>
      <c r="E31" s="15">
        <f t="shared" si="0"/>
        <v>8931120</v>
      </c>
      <c r="F31" s="92">
        <v>57</v>
      </c>
      <c r="G31" s="17">
        <f t="shared" si="1"/>
        <v>1792080</v>
      </c>
      <c r="H31" s="64">
        <v>4</v>
      </c>
      <c r="I31" s="64">
        <f t="shared" si="2"/>
        <v>297704</v>
      </c>
      <c r="J31" s="64">
        <v>1</v>
      </c>
      <c r="K31" s="64">
        <f t="shared" si="3"/>
        <v>31440</v>
      </c>
      <c r="L31" s="92"/>
      <c r="M31" s="15">
        <f t="shared" si="4"/>
        <v>0</v>
      </c>
      <c r="N31" s="92"/>
      <c r="O31" s="17">
        <f t="shared" si="5"/>
        <v>0</v>
      </c>
      <c r="P31" s="64">
        <v>55</v>
      </c>
      <c r="Q31" s="64">
        <f t="shared" si="6"/>
        <v>4093430</v>
      </c>
      <c r="R31" s="64">
        <v>32</v>
      </c>
      <c r="S31" s="64">
        <f t="shared" si="7"/>
        <v>1006080</v>
      </c>
      <c r="T31" s="92"/>
      <c r="U31" s="15">
        <f t="shared" si="8"/>
        <v>0</v>
      </c>
      <c r="V31" s="92"/>
      <c r="W31" s="17">
        <f t="shared" si="9"/>
        <v>0</v>
      </c>
      <c r="X31" s="64"/>
      <c r="Y31" s="64">
        <f t="shared" si="10"/>
        <v>0</v>
      </c>
      <c r="Z31" s="64"/>
      <c r="AA31" s="64">
        <f t="shared" si="11"/>
        <v>0</v>
      </c>
      <c r="AB31" s="92"/>
      <c r="AC31" s="15">
        <f t="shared" si="12"/>
        <v>0</v>
      </c>
      <c r="AD31" s="92"/>
      <c r="AE31" s="17">
        <f t="shared" si="13"/>
        <v>0</v>
      </c>
      <c r="AF31" s="64">
        <v>56</v>
      </c>
      <c r="AG31" s="64">
        <f t="shared" si="14"/>
        <v>4167856</v>
      </c>
      <c r="AH31" s="64">
        <v>44</v>
      </c>
      <c r="AI31" s="64">
        <f t="shared" si="15"/>
        <v>1383360</v>
      </c>
      <c r="AJ31" s="39">
        <f t="shared" si="16"/>
        <v>8931120</v>
      </c>
      <c r="AK31" s="15">
        <f t="shared" si="17"/>
        <v>1792080</v>
      </c>
      <c r="AL31" s="15">
        <f t="shared" si="18"/>
        <v>6257640</v>
      </c>
      <c r="AM31" s="32">
        <f t="shared" si="19"/>
        <v>15445430</v>
      </c>
    </row>
    <row r="32" spans="1:39" x14ac:dyDescent="0.2">
      <c r="A32" s="4" t="s">
        <v>171</v>
      </c>
      <c r="B32" s="1" t="s">
        <v>166</v>
      </c>
      <c r="C32" s="5" t="s">
        <v>172</v>
      </c>
      <c r="D32" s="92">
        <v>298</v>
      </c>
      <c r="E32" s="15">
        <f t="shared" si="0"/>
        <v>22178948</v>
      </c>
      <c r="F32" s="92">
        <v>131</v>
      </c>
      <c r="G32" s="17">
        <f t="shared" si="1"/>
        <v>4118640</v>
      </c>
      <c r="H32" s="64"/>
      <c r="I32" s="64">
        <f t="shared" si="2"/>
        <v>0</v>
      </c>
      <c r="J32" s="64"/>
      <c r="K32" s="64">
        <f t="shared" si="3"/>
        <v>0</v>
      </c>
      <c r="L32" s="92">
        <v>100</v>
      </c>
      <c r="M32" s="15">
        <f t="shared" si="4"/>
        <v>7442600</v>
      </c>
      <c r="N32" s="92">
        <v>61</v>
      </c>
      <c r="O32" s="17">
        <f t="shared" si="5"/>
        <v>1917840</v>
      </c>
      <c r="P32" s="64">
        <v>13</v>
      </c>
      <c r="Q32" s="64">
        <f t="shared" si="6"/>
        <v>967538</v>
      </c>
      <c r="R32" s="64">
        <v>8</v>
      </c>
      <c r="S32" s="64">
        <f t="shared" si="7"/>
        <v>251520</v>
      </c>
      <c r="T32" s="92"/>
      <c r="U32" s="15">
        <f t="shared" si="8"/>
        <v>0</v>
      </c>
      <c r="V32" s="92"/>
      <c r="W32" s="17">
        <f t="shared" si="9"/>
        <v>0</v>
      </c>
      <c r="X32" s="64"/>
      <c r="Y32" s="64">
        <f t="shared" si="10"/>
        <v>0</v>
      </c>
      <c r="Z32" s="64"/>
      <c r="AA32" s="64">
        <f t="shared" si="11"/>
        <v>0</v>
      </c>
      <c r="AB32" s="92">
        <v>85</v>
      </c>
      <c r="AC32" s="15">
        <f t="shared" si="12"/>
        <v>6326210</v>
      </c>
      <c r="AD32" s="92">
        <v>66</v>
      </c>
      <c r="AE32" s="17">
        <f t="shared" si="13"/>
        <v>2075040</v>
      </c>
      <c r="AF32" s="64"/>
      <c r="AG32" s="64">
        <f t="shared" si="14"/>
        <v>0</v>
      </c>
      <c r="AH32" s="64"/>
      <c r="AI32" s="64">
        <f t="shared" si="15"/>
        <v>0</v>
      </c>
      <c r="AJ32" s="39">
        <f t="shared" si="16"/>
        <v>35947758</v>
      </c>
      <c r="AK32" s="15">
        <f t="shared" si="17"/>
        <v>8111520</v>
      </c>
      <c r="AL32" s="15">
        <f t="shared" si="18"/>
        <v>26085399</v>
      </c>
      <c r="AM32" s="32">
        <f t="shared" si="19"/>
        <v>19192937</v>
      </c>
    </row>
    <row r="33" spans="1:41" x14ac:dyDescent="0.2">
      <c r="A33" s="4" t="s">
        <v>173</v>
      </c>
      <c r="B33" s="1" t="s">
        <v>171</v>
      </c>
      <c r="C33" s="5" t="s">
        <v>174</v>
      </c>
      <c r="D33" s="92">
        <v>30</v>
      </c>
      <c r="E33" s="15">
        <f t="shared" si="0"/>
        <v>2232780</v>
      </c>
      <c r="F33" s="92">
        <v>7</v>
      </c>
      <c r="G33" s="17">
        <f t="shared" si="1"/>
        <v>220080</v>
      </c>
      <c r="H33" s="64"/>
      <c r="I33" s="64">
        <f t="shared" si="2"/>
        <v>0</v>
      </c>
      <c r="J33" s="64"/>
      <c r="K33" s="64">
        <f t="shared" si="3"/>
        <v>0</v>
      </c>
      <c r="L33" s="92">
        <v>22</v>
      </c>
      <c r="M33" s="15">
        <f t="shared" si="4"/>
        <v>1637372</v>
      </c>
      <c r="N33" s="92">
        <v>6</v>
      </c>
      <c r="O33" s="17">
        <f t="shared" si="5"/>
        <v>188640</v>
      </c>
      <c r="P33" s="64"/>
      <c r="Q33" s="64">
        <f t="shared" si="6"/>
        <v>0</v>
      </c>
      <c r="R33" s="64"/>
      <c r="S33" s="64">
        <f t="shared" si="7"/>
        <v>0</v>
      </c>
      <c r="T33" s="92"/>
      <c r="U33" s="15">
        <f t="shared" si="8"/>
        <v>0</v>
      </c>
      <c r="V33" s="92"/>
      <c r="W33" s="17">
        <f t="shared" si="9"/>
        <v>0</v>
      </c>
      <c r="X33" s="64"/>
      <c r="Y33" s="64">
        <f t="shared" si="10"/>
        <v>0</v>
      </c>
      <c r="Z33" s="64"/>
      <c r="AA33" s="64">
        <f t="shared" si="11"/>
        <v>0</v>
      </c>
      <c r="AB33" s="92">
        <v>22</v>
      </c>
      <c r="AC33" s="15">
        <f t="shared" si="12"/>
        <v>1637372</v>
      </c>
      <c r="AD33" s="92">
        <v>13</v>
      </c>
      <c r="AE33" s="17">
        <f t="shared" si="13"/>
        <v>408720</v>
      </c>
      <c r="AF33" s="64"/>
      <c r="AG33" s="64">
        <f t="shared" si="14"/>
        <v>0</v>
      </c>
      <c r="AH33" s="64"/>
      <c r="AI33" s="64">
        <f t="shared" si="15"/>
        <v>0</v>
      </c>
      <c r="AJ33" s="39">
        <f t="shared" si="16"/>
        <v>5507524</v>
      </c>
      <c r="AK33" s="15">
        <f t="shared" si="17"/>
        <v>817440</v>
      </c>
      <c r="AL33" s="15">
        <f t="shared" si="18"/>
        <v>3571202</v>
      </c>
      <c r="AM33" s="32">
        <f t="shared" si="19"/>
        <v>2753762</v>
      </c>
    </row>
    <row r="34" spans="1:41" x14ac:dyDescent="0.2">
      <c r="A34" s="4" t="s">
        <v>167</v>
      </c>
      <c r="B34" s="1" t="s">
        <v>806</v>
      </c>
      <c r="C34" s="5" t="s">
        <v>175</v>
      </c>
      <c r="D34" s="92">
        <v>213</v>
      </c>
      <c r="E34" s="15">
        <f t="shared" si="0"/>
        <v>15852738</v>
      </c>
      <c r="F34" s="92">
        <v>146</v>
      </c>
      <c r="G34" s="17">
        <f t="shared" si="1"/>
        <v>4590240</v>
      </c>
      <c r="H34" s="64">
        <v>3</v>
      </c>
      <c r="I34" s="64">
        <f t="shared" si="2"/>
        <v>223278</v>
      </c>
      <c r="J34" s="64">
        <v>0</v>
      </c>
      <c r="K34" s="64">
        <f t="shared" si="3"/>
        <v>0</v>
      </c>
      <c r="L34" s="92">
        <v>18</v>
      </c>
      <c r="M34" s="15">
        <f t="shared" si="4"/>
        <v>1339668</v>
      </c>
      <c r="N34" s="92">
        <v>14</v>
      </c>
      <c r="O34" s="17">
        <f t="shared" si="5"/>
        <v>440160</v>
      </c>
      <c r="P34" s="64"/>
      <c r="Q34" s="64">
        <f t="shared" si="6"/>
        <v>0</v>
      </c>
      <c r="R34" s="64"/>
      <c r="S34" s="64">
        <f t="shared" si="7"/>
        <v>0</v>
      </c>
      <c r="T34" s="92"/>
      <c r="U34" s="15">
        <f t="shared" si="8"/>
        <v>0</v>
      </c>
      <c r="V34" s="92"/>
      <c r="W34" s="17">
        <f t="shared" si="9"/>
        <v>0</v>
      </c>
      <c r="X34" s="64"/>
      <c r="Y34" s="64">
        <f t="shared" si="10"/>
        <v>0</v>
      </c>
      <c r="Z34" s="64"/>
      <c r="AA34" s="64">
        <f t="shared" si="11"/>
        <v>0</v>
      </c>
      <c r="AB34" s="92">
        <v>18</v>
      </c>
      <c r="AC34" s="15">
        <f t="shared" si="12"/>
        <v>1339668</v>
      </c>
      <c r="AD34" s="92">
        <v>15</v>
      </c>
      <c r="AE34" s="17">
        <f t="shared" si="13"/>
        <v>471600</v>
      </c>
      <c r="AF34" s="64"/>
      <c r="AG34" s="64">
        <f t="shared" si="14"/>
        <v>0</v>
      </c>
      <c r="AH34" s="64"/>
      <c r="AI34" s="64">
        <f t="shared" si="15"/>
        <v>0</v>
      </c>
      <c r="AJ34" s="39">
        <f t="shared" si="16"/>
        <v>18532074</v>
      </c>
      <c r="AK34" s="15">
        <f t="shared" si="17"/>
        <v>5502000</v>
      </c>
      <c r="AL34" s="15">
        <f t="shared" si="18"/>
        <v>14768037</v>
      </c>
      <c r="AM34" s="32">
        <f t="shared" si="19"/>
        <v>9489315</v>
      </c>
    </row>
    <row r="35" spans="1:41" x14ac:dyDescent="0.2">
      <c r="A35" s="4" t="s">
        <v>176</v>
      </c>
      <c r="B35" s="1" t="s">
        <v>807</v>
      </c>
      <c r="C35" s="5" t="s">
        <v>177</v>
      </c>
      <c r="D35" s="92">
        <v>118</v>
      </c>
      <c r="E35" s="15">
        <f t="shared" si="0"/>
        <v>8782268</v>
      </c>
      <c r="F35" s="92">
        <v>49</v>
      </c>
      <c r="G35" s="17">
        <f t="shared" si="1"/>
        <v>1540560</v>
      </c>
      <c r="H35" s="64"/>
      <c r="I35" s="64">
        <f t="shared" si="2"/>
        <v>0</v>
      </c>
      <c r="J35" s="64"/>
      <c r="K35" s="64">
        <f t="shared" si="3"/>
        <v>0</v>
      </c>
      <c r="L35" s="92">
        <v>52</v>
      </c>
      <c r="M35" s="15">
        <f t="shared" si="4"/>
        <v>3870152</v>
      </c>
      <c r="N35" s="92">
        <v>20</v>
      </c>
      <c r="O35" s="17">
        <f t="shared" si="5"/>
        <v>628800</v>
      </c>
      <c r="P35" s="64"/>
      <c r="Q35" s="64">
        <f t="shared" si="6"/>
        <v>0</v>
      </c>
      <c r="R35" s="64"/>
      <c r="S35" s="64">
        <f t="shared" si="7"/>
        <v>0</v>
      </c>
      <c r="T35" s="92"/>
      <c r="U35" s="15">
        <f t="shared" si="8"/>
        <v>0</v>
      </c>
      <c r="V35" s="92"/>
      <c r="W35" s="17">
        <f t="shared" si="9"/>
        <v>0</v>
      </c>
      <c r="X35" s="64"/>
      <c r="Y35" s="64">
        <f t="shared" si="10"/>
        <v>0</v>
      </c>
      <c r="Z35" s="64"/>
      <c r="AA35" s="64">
        <f t="shared" si="11"/>
        <v>0</v>
      </c>
      <c r="AB35" s="92">
        <v>11</v>
      </c>
      <c r="AC35" s="15">
        <f t="shared" si="12"/>
        <v>818686</v>
      </c>
      <c r="AD35" s="92">
        <v>10</v>
      </c>
      <c r="AE35" s="17">
        <f t="shared" si="13"/>
        <v>314400</v>
      </c>
      <c r="AF35" s="64"/>
      <c r="AG35" s="64">
        <f t="shared" si="14"/>
        <v>0</v>
      </c>
      <c r="AH35" s="64"/>
      <c r="AI35" s="64">
        <f t="shared" si="15"/>
        <v>0</v>
      </c>
      <c r="AJ35" s="39">
        <f t="shared" si="16"/>
        <v>13471106</v>
      </c>
      <c r="AK35" s="15">
        <f t="shared" si="17"/>
        <v>2483760</v>
      </c>
      <c r="AL35" s="15">
        <f t="shared" si="18"/>
        <v>9219313</v>
      </c>
      <c r="AM35" s="32">
        <f t="shared" si="19"/>
        <v>6735553</v>
      </c>
    </row>
    <row r="36" spans="1:41" s="38" customFormat="1" x14ac:dyDescent="0.2">
      <c r="A36" s="4" t="s">
        <v>151</v>
      </c>
      <c r="B36" s="1" t="s">
        <v>178</v>
      </c>
      <c r="C36" s="5" t="s">
        <v>179</v>
      </c>
      <c r="D36" s="92">
        <v>725</v>
      </c>
      <c r="E36" s="15">
        <f t="shared" si="0"/>
        <v>53958850</v>
      </c>
      <c r="F36" s="92">
        <v>495</v>
      </c>
      <c r="G36" s="17">
        <f t="shared" si="1"/>
        <v>15562800</v>
      </c>
      <c r="H36" s="64"/>
      <c r="I36" s="64">
        <f t="shared" si="2"/>
        <v>0</v>
      </c>
      <c r="J36" s="64"/>
      <c r="K36" s="64">
        <f t="shared" si="3"/>
        <v>0</v>
      </c>
      <c r="L36" s="92">
        <v>139</v>
      </c>
      <c r="M36" s="15">
        <f t="shared" si="4"/>
        <v>10345214</v>
      </c>
      <c r="N36" s="92">
        <v>92</v>
      </c>
      <c r="O36" s="17">
        <f t="shared" si="5"/>
        <v>2892480</v>
      </c>
      <c r="P36" s="64"/>
      <c r="Q36" s="64">
        <f t="shared" si="6"/>
        <v>0</v>
      </c>
      <c r="R36" s="64"/>
      <c r="S36" s="64">
        <f t="shared" si="7"/>
        <v>0</v>
      </c>
      <c r="T36" s="92">
        <v>7</v>
      </c>
      <c r="U36" s="15">
        <f t="shared" si="8"/>
        <v>520982</v>
      </c>
      <c r="V36" s="92">
        <v>6</v>
      </c>
      <c r="W36" s="17">
        <f t="shared" si="9"/>
        <v>188640</v>
      </c>
      <c r="X36" s="64">
        <v>1</v>
      </c>
      <c r="Y36" s="64">
        <f t="shared" si="10"/>
        <v>74426</v>
      </c>
      <c r="Z36" s="64">
        <v>1</v>
      </c>
      <c r="AA36" s="64">
        <f t="shared" si="11"/>
        <v>31440</v>
      </c>
      <c r="AB36" s="92">
        <v>125</v>
      </c>
      <c r="AC36" s="15">
        <f t="shared" si="12"/>
        <v>9303250</v>
      </c>
      <c r="AD36" s="92">
        <v>120</v>
      </c>
      <c r="AE36" s="17">
        <f t="shared" si="13"/>
        <v>3772800</v>
      </c>
      <c r="AF36" s="64"/>
      <c r="AG36" s="64">
        <f t="shared" si="14"/>
        <v>0</v>
      </c>
      <c r="AH36" s="64"/>
      <c r="AI36" s="64">
        <f t="shared" si="15"/>
        <v>0</v>
      </c>
      <c r="AJ36" s="39">
        <f t="shared" si="16"/>
        <v>74128296</v>
      </c>
      <c r="AK36" s="15">
        <f t="shared" si="17"/>
        <v>22416720</v>
      </c>
      <c r="AL36" s="15">
        <f t="shared" si="18"/>
        <v>59480868</v>
      </c>
      <c r="AM36" s="32">
        <f t="shared" si="19"/>
        <v>37170014</v>
      </c>
    </row>
    <row r="37" spans="1:41" x14ac:dyDescent="0.2">
      <c r="A37" s="4" t="s">
        <v>162</v>
      </c>
      <c r="B37" s="1" t="s">
        <v>180</v>
      </c>
      <c r="C37" s="5" t="s">
        <v>181</v>
      </c>
      <c r="D37" s="92">
        <v>100</v>
      </c>
      <c r="E37" s="15">
        <f t="shared" si="0"/>
        <v>7442600</v>
      </c>
      <c r="F37" s="92">
        <v>36</v>
      </c>
      <c r="G37" s="17">
        <f t="shared" si="1"/>
        <v>1131840</v>
      </c>
      <c r="H37" s="64"/>
      <c r="I37" s="64">
        <f t="shared" si="2"/>
        <v>0</v>
      </c>
      <c r="J37" s="64"/>
      <c r="K37" s="64">
        <f t="shared" si="3"/>
        <v>0</v>
      </c>
      <c r="L37" s="92">
        <v>29</v>
      </c>
      <c r="M37" s="15">
        <f t="shared" si="4"/>
        <v>2158354</v>
      </c>
      <c r="N37" s="92">
        <v>14</v>
      </c>
      <c r="O37" s="17">
        <f t="shared" si="5"/>
        <v>440160</v>
      </c>
      <c r="P37" s="64"/>
      <c r="Q37" s="64">
        <f t="shared" si="6"/>
        <v>0</v>
      </c>
      <c r="R37" s="64"/>
      <c r="S37" s="64">
        <f t="shared" si="7"/>
        <v>0</v>
      </c>
      <c r="T37" s="92"/>
      <c r="U37" s="15">
        <f t="shared" si="8"/>
        <v>0</v>
      </c>
      <c r="V37" s="92"/>
      <c r="W37" s="17">
        <f t="shared" si="9"/>
        <v>0</v>
      </c>
      <c r="X37" s="64"/>
      <c r="Y37" s="64">
        <f t="shared" si="10"/>
        <v>0</v>
      </c>
      <c r="Z37" s="64"/>
      <c r="AA37" s="64">
        <f t="shared" si="11"/>
        <v>0</v>
      </c>
      <c r="AB37" s="92">
        <v>24</v>
      </c>
      <c r="AC37" s="15">
        <f t="shared" si="12"/>
        <v>1786224</v>
      </c>
      <c r="AD37" s="92">
        <v>18</v>
      </c>
      <c r="AE37" s="17">
        <f t="shared" si="13"/>
        <v>565920</v>
      </c>
      <c r="AF37" s="64"/>
      <c r="AG37" s="64">
        <f t="shared" si="14"/>
        <v>0</v>
      </c>
      <c r="AH37" s="64"/>
      <c r="AI37" s="64">
        <f t="shared" si="15"/>
        <v>0</v>
      </c>
      <c r="AJ37" s="39">
        <f t="shared" si="16"/>
        <v>11387178</v>
      </c>
      <c r="AK37" s="15">
        <f t="shared" si="17"/>
        <v>2137920</v>
      </c>
      <c r="AL37" s="15">
        <f t="shared" si="18"/>
        <v>7831509</v>
      </c>
      <c r="AM37" s="32">
        <f t="shared" si="19"/>
        <v>5693589</v>
      </c>
    </row>
    <row r="38" spans="1:41" x14ac:dyDescent="0.2">
      <c r="A38" s="4" t="s">
        <v>155</v>
      </c>
      <c r="B38" s="1" t="s">
        <v>182</v>
      </c>
      <c r="C38" s="5" t="s">
        <v>183</v>
      </c>
      <c r="D38" s="92">
        <v>132</v>
      </c>
      <c r="E38" s="15">
        <f t="shared" si="0"/>
        <v>9824232</v>
      </c>
      <c r="F38" s="92">
        <v>57</v>
      </c>
      <c r="G38" s="17">
        <f t="shared" si="1"/>
        <v>1792080</v>
      </c>
      <c r="H38" s="64"/>
      <c r="I38" s="64">
        <f t="shared" si="2"/>
        <v>0</v>
      </c>
      <c r="J38" s="64"/>
      <c r="K38" s="64">
        <f t="shared" si="3"/>
        <v>0</v>
      </c>
      <c r="L38" s="92">
        <v>40</v>
      </c>
      <c r="M38" s="15">
        <f t="shared" si="4"/>
        <v>2977040</v>
      </c>
      <c r="N38" s="92">
        <v>10</v>
      </c>
      <c r="O38" s="17">
        <f t="shared" si="5"/>
        <v>314400</v>
      </c>
      <c r="P38" s="64">
        <v>2</v>
      </c>
      <c r="Q38" s="64">
        <f t="shared" si="6"/>
        <v>148852</v>
      </c>
      <c r="R38" s="64">
        <v>5</v>
      </c>
      <c r="S38" s="64">
        <f t="shared" si="7"/>
        <v>157200</v>
      </c>
      <c r="T38" s="92"/>
      <c r="U38" s="15">
        <f t="shared" si="8"/>
        <v>0</v>
      </c>
      <c r="V38" s="92"/>
      <c r="W38" s="17">
        <f t="shared" si="9"/>
        <v>0</v>
      </c>
      <c r="X38" s="64"/>
      <c r="Y38" s="64">
        <f t="shared" si="10"/>
        <v>0</v>
      </c>
      <c r="Z38" s="64"/>
      <c r="AA38" s="64">
        <f t="shared" si="11"/>
        <v>0</v>
      </c>
      <c r="AB38" s="92">
        <v>52</v>
      </c>
      <c r="AC38" s="15">
        <f t="shared" si="12"/>
        <v>3870152</v>
      </c>
      <c r="AD38" s="92">
        <v>39</v>
      </c>
      <c r="AE38" s="17">
        <f t="shared" si="13"/>
        <v>1226160</v>
      </c>
      <c r="AF38" s="64"/>
      <c r="AG38" s="64">
        <f t="shared" si="14"/>
        <v>0</v>
      </c>
      <c r="AH38" s="64"/>
      <c r="AI38" s="64">
        <f t="shared" si="15"/>
        <v>0</v>
      </c>
      <c r="AJ38" s="39">
        <f t="shared" si="16"/>
        <v>16671424</v>
      </c>
      <c r="AK38" s="15">
        <f t="shared" si="17"/>
        <v>3332640</v>
      </c>
      <c r="AL38" s="15">
        <f t="shared" si="18"/>
        <v>11668352</v>
      </c>
      <c r="AM38" s="32">
        <f t="shared" si="19"/>
        <v>8641764</v>
      </c>
    </row>
    <row r="39" spans="1:41" x14ac:dyDescent="0.2">
      <c r="A39" s="4" t="s">
        <v>159</v>
      </c>
      <c r="B39" s="1" t="s">
        <v>184</v>
      </c>
      <c r="C39" s="5" t="s">
        <v>185</v>
      </c>
      <c r="D39" s="92">
        <v>143</v>
      </c>
      <c r="E39" s="15">
        <f t="shared" si="0"/>
        <v>10642918</v>
      </c>
      <c r="F39" s="92">
        <v>65</v>
      </c>
      <c r="G39" s="17">
        <f t="shared" si="1"/>
        <v>2043600</v>
      </c>
      <c r="H39" s="64">
        <v>8</v>
      </c>
      <c r="I39" s="64">
        <f t="shared" si="2"/>
        <v>595408</v>
      </c>
      <c r="J39" s="64">
        <v>3</v>
      </c>
      <c r="K39" s="64">
        <f t="shared" si="3"/>
        <v>94320</v>
      </c>
      <c r="L39" s="92">
        <v>35</v>
      </c>
      <c r="M39" s="15">
        <f t="shared" si="4"/>
        <v>2604910</v>
      </c>
      <c r="N39" s="92">
        <v>24</v>
      </c>
      <c r="O39" s="17">
        <f t="shared" si="5"/>
        <v>754560</v>
      </c>
      <c r="P39" s="64"/>
      <c r="Q39" s="64">
        <f t="shared" si="6"/>
        <v>0</v>
      </c>
      <c r="R39" s="64"/>
      <c r="S39" s="64">
        <f t="shared" si="7"/>
        <v>0</v>
      </c>
      <c r="T39" s="92"/>
      <c r="U39" s="15">
        <f t="shared" si="8"/>
        <v>0</v>
      </c>
      <c r="V39" s="92"/>
      <c r="W39" s="17">
        <f t="shared" si="9"/>
        <v>0</v>
      </c>
      <c r="X39" s="64"/>
      <c r="Y39" s="64">
        <f t="shared" si="10"/>
        <v>0</v>
      </c>
      <c r="Z39" s="64"/>
      <c r="AA39" s="64">
        <f t="shared" si="11"/>
        <v>0</v>
      </c>
      <c r="AB39" s="92">
        <v>23</v>
      </c>
      <c r="AC39" s="15">
        <f t="shared" si="12"/>
        <v>1711798</v>
      </c>
      <c r="AD39" s="92">
        <v>23</v>
      </c>
      <c r="AE39" s="17">
        <f t="shared" si="13"/>
        <v>723120</v>
      </c>
      <c r="AF39" s="64">
        <v>2</v>
      </c>
      <c r="AG39" s="64">
        <f t="shared" si="14"/>
        <v>148852</v>
      </c>
      <c r="AH39" s="64">
        <v>2</v>
      </c>
      <c r="AI39" s="64">
        <f t="shared" si="15"/>
        <v>62880</v>
      </c>
      <c r="AJ39" s="39">
        <f t="shared" si="16"/>
        <v>14959626</v>
      </c>
      <c r="AK39" s="15">
        <f t="shared" si="17"/>
        <v>3521280</v>
      </c>
      <c r="AL39" s="15">
        <f t="shared" si="18"/>
        <v>11001093</v>
      </c>
      <c r="AM39" s="32">
        <f t="shared" si="19"/>
        <v>8381273</v>
      </c>
    </row>
    <row r="40" spans="1:41" x14ac:dyDescent="0.2">
      <c r="A40" s="4" t="s">
        <v>157</v>
      </c>
      <c r="B40" s="1" t="s">
        <v>186</v>
      </c>
      <c r="C40" s="5" t="s">
        <v>187</v>
      </c>
      <c r="D40" s="92">
        <v>117</v>
      </c>
      <c r="E40" s="15">
        <f t="shared" si="0"/>
        <v>8707842</v>
      </c>
      <c r="F40" s="92">
        <v>52</v>
      </c>
      <c r="G40" s="17">
        <f t="shared" si="1"/>
        <v>1634880</v>
      </c>
      <c r="H40" s="64"/>
      <c r="I40" s="64">
        <f t="shared" si="2"/>
        <v>0</v>
      </c>
      <c r="J40" s="64"/>
      <c r="K40" s="64">
        <f t="shared" si="3"/>
        <v>0</v>
      </c>
      <c r="L40" s="92">
        <v>76</v>
      </c>
      <c r="M40" s="15">
        <f t="shared" si="4"/>
        <v>5656376</v>
      </c>
      <c r="N40" s="92">
        <v>33</v>
      </c>
      <c r="O40" s="17">
        <f t="shared" si="5"/>
        <v>1037520</v>
      </c>
      <c r="P40" s="64"/>
      <c r="Q40" s="64">
        <f t="shared" si="6"/>
        <v>0</v>
      </c>
      <c r="R40" s="64"/>
      <c r="S40" s="64">
        <f t="shared" si="7"/>
        <v>0</v>
      </c>
      <c r="T40" s="92"/>
      <c r="U40" s="15">
        <f t="shared" si="8"/>
        <v>0</v>
      </c>
      <c r="V40" s="92"/>
      <c r="W40" s="17">
        <f t="shared" si="9"/>
        <v>0</v>
      </c>
      <c r="X40" s="64"/>
      <c r="Y40" s="64">
        <f t="shared" si="10"/>
        <v>0</v>
      </c>
      <c r="Z40" s="64"/>
      <c r="AA40" s="64">
        <f t="shared" si="11"/>
        <v>0</v>
      </c>
      <c r="AB40" s="92">
        <v>31</v>
      </c>
      <c r="AC40" s="15">
        <f t="shared" si="12"/>
        <v>2307206</v>
      </c>
      <c r="AD40" s="92">
        <v>26</v>
      </c>
      <c r="AE40" s="17">
        <f t="shared" si="13"/>
        <v>817440</v>
      </c>
      <c r="AF40" s="64"/>
      <c r="AG40" s="64">
        <f t="shared" si="14"/>
        <v>0</v>
      </c>
      <c r="AH40" s="64"/>
      <c r="AI40" s="64">
        <f t="shared" si="15"/>
        <v>0</v>
      </c>
      <c r="AJ40" s="39">
        <f t="shared" si="16"/>
        <v>16671424</v>
      </c>
      <c r="AK40" s="15">
        <f t="shared" si="17"/>
        <v>3489840</v>
      </c>
      <c r="AL40" s="15">
        <f t="shared" si="18"/>
        <v>11825552</v>
      </c>
      <c r="AM40" s="32">
        <f t="shared" si="19"/>
        <v>8335712</v>
      </c>
    </row>
    <row r="41" spans="1:41" s="38" customFormat="1" x14ac:dyDescent="0.2">
      <c r="A41" s="4" t="s">
        <v>153</v>
      </c>
      <c r="B41" s="1" t="s">
        <v>188</v>
      </c>
      <c r="C41" s="5" t="s">
        <v>189</v>
      </c>
      <c r="D41" s="92">
        <v>231</v>
      </c>
      <c r="E41" s="15">
        <f t="shared" si="0"/>
        <v>17192406</v>
      </c>
      <c r="F41" s="92">
        <v>125</v>
      </c>
      <c r="G41" s="17">
        <f t="shared" si="1"/>
        <v>3930000</v>
      </c>
      <c r="H41" s="64">
        <v>14</v>
      </c>
      <c r="I41" s="64">
        <f t="shared" si="2"/>
        <v>1041964</v>
      </c>
      <c r="J41" s="64">
        <v>5</v>
      </c>
      <c r="K41" s="64">
        <f t="shared" si="3"/>
        <v>157200</v>
      </c>
      <c r="L41" s="92"/>
      <c r="M41" s="15">
        <f t="shared" si="4"/>
        <v>0</v>
      </c>
      <c r="N41" s="92"/>
      <c r="O41" s="17">
        <f t="shared" si="5"/>
        <v>0</v>
      </c>
      <c r="P41" s="64"/>
      <c r="Q41" s="64">
        <f t="shared" si="6"/>
        <v>0</v>
      </c>
      <c r="R41" s="64"/>
      <c r="S41" s="64">
        <f t="shared" si="7"/>
        <v>0</v>
      </c>
      <c r="T41" s="92">
        <v>10</v>
      </c>
      <c r="U41" s="15">
        <f t="shared" si="8"/>
        <v>744260</v>
      </c>
      <c r="V41" s="92">
        <v>9</v>
      </c>
      <c r="W41" s="17">
        <f t="shared" si="9"/>
        <v>282960</v>
      </c>
      <c r="X41" s="64">
        <v>2</v>
      </c>
      <c r="Y41" s="64">
        <f t="shared" si="10"/>
        <v>148852</v>
      </c>
      <c r="Z41" s="64">
        <v>2</v>
      </c>
      <c r="AA41" s="64">
        <f t="shared" si="11"/>
        <v>62880</v>
      </c>
      <c r="AB41" s="92"/>
      <c r="AC41" s="15">
        <f t="shared" si="12"/>
        <v>0</v>
      </c>
      <c r="AD41" s="92"/>
      <c r="AE41" s="17">
        <f t="shared" si="13"/>
        <v>0</v>
      </c>
      <c r="AF41" s="64">
        <v>1</v>
      </c>
      <c r="AG41" s="64">
        <f t="shared" si="14"/>
        <v>74426</v>
      </c>
      <c r="AH41" s="64">
        <v>2</v>
      </c>
      <c r="AI41" s="64">
        <f t="shared" si="15"/>
        <v>62880</v>
      </c>
      <c r="AJ41" s="39">
        <f t="shared" si="16"/>
        <v>17936666</v>
      </c>
      <c r="AK41" s="15">
        <f t="shared" si="17"/>
        <v>4212960</v>
      </c>
      <c r="AL41" s="15">
        <f t="shared" si="18"/>
        <v>13181293</v>
      </c>
      <c r="AM41" s="32">
        <f t="shared" si="19"/>
        <v>10516535</v>
      </c>
    </row>
    <row r="42" spans="1:41" x14ac:dyDescent="0.2">
      <c r="A42" s="4" t="s">
        <v>178</v>
      </c>
      <c r="B42" s="1" t="s">
        <v>127</v>
      </c>
      <c r="C42" s="5" t="s">
        <v>190</v>
      </c>
      <c r="D42" s="92">
        <v>375</v>
      </c>
      <c r="E42" s="15">
        <f t="shared" si="0"/>
        <v>27909750</v>
      </c>
      <c r="F42" s="92">
        <v>180</v>
      </c>
      <c r="G42" s="17">
        <f t="shared" si="1"/>
        <v>5659200</v>
      </c>
      <c r="H42" s="64"/>
      <c r="I42" s="64">
        <f t="shared" si="2"/>
        <v>0</v>
      </c>
      <c r="J42" s="64"/>
      <c r="K42" s="64">
        <f t="shared" si="3"/>
        <v>0</v>
      </c>
      <c r="L42" s="92">
        <v>61</v>
      </c>
      <c r="M42" s="15">
        <f t="shared" si="4"/>
        <v>4539986</v>
      </c>
      <c r="N42" s="92">
        <v>43</v>
      </c>
      <c r="O42" s="17">
        <f t="shared" si="5"/>
        <v>1351920</v>
      </c>
      <c r="P42" s="64"/>
      <c r="Q42" s="64">
        <f t="shared" si="6"/>
        <v>0</v>
      </c>
      <c r="R42" s="64"/>
      <c r="S42" s="64">
        <f t="shared" si="7"/>
        <v>0</v>
      </c>
      <c r="T42" s="92"/>
      <c r="U42" s="15">
        <f t="shared" si="8"/>
        <v>0</v>
      </c>
      <c r="V42" s="92"/>
      <c r="W42" s="17">
        <f t="shared" si="9"/>
        <v>0</v>
      </c>
      <c r="X42" s="64"/>
      <c r="Y42" s="64">
        <f t="shared" si="10"/>
        <v>0</v>
      </c>
      <c r="Z42" s="64"/>
      <c r="AA42" s="64">
        <f t="shared" si="11"/>
        <v>0</v>
      </c>
      <c r="AB42" s="92">
        <v>61</v>
      </c>
      <c r="AC42" s="15">
        <f t="shared" si="12"/>
        <v>4539986</v>
      </c>
      <c r="AD42" s="92">
        <v>59</v>
      </c>
      <c r="AE42" s="17">
        <f t="shared" si="13"/>
        <v>1854960</v>
      </c>
      <c r="AF42" s="64"/>
      <c r="AG42" s="64">
        <f t="shared" si="14"/>
        <v>0</v>
      </c>
      <c r="AH42" s="64"/>
      <c r="AI42" s="64">
        <f t="shared" si="15"/>
        <v>0</v>
      </c>
      <c r="AJ42" s="39">
        <f t="shared" si="16"/>
        <v>36989722</v>
      </c>
      <c r="AK42" s="15">
        <f t="shared" si="17"/>
        <v>8866080</v>
      </c>
      <c r="AL42" s="15">
        <f t="shared" si="18"/>
        <v>27360941</v>
      </c>
      <c r="AM42" s="32">
        <f t="shared" si="19"/>
        <v>18494861</v>
      </c>
    </row>
    <row r="43" spans="1:41" x14ac:dyDescent="0.2">
      <c r="A43" s="4" t="s">
        <v>182</v>
      </c>
      <c r="B43" s="1" t="s">
        <v>129</v>
      </c>
      <c r="C43" s="5" t="s">
        <v>191</v>
      </c>
      <c r="D43" s="92">
        <v>147</v>
      </c>
      <c r="E43" s="15">
        <f t="shared" si="0"/>
        <v>10940622</v>
      </c>
      <c r="F43" s="92">
        <v>64</v>
      </c>
      <c r="G43" s="17">
        <f t="shared" si="1"/>
        <v>2012160</v>
      </c>
      <c r="H43" s="64">
        <v>2</v>
      </c>
      <c r="I43" s="64">
        <f t="shared" si="2"/>
        <v>148852</v>
      </c>
      <c r="J43" s="64">
        <v>0</v>
      </c>
      <c r="K43" s="64">
        <f t="shared" si="3"/>
        <v>0</v>
      </c>
      <c r="L43" s="92">
        <v>55</v>
      </c>
      <c r="M43" s="15">
        <f t="shared" si="4"/>
        <v>4093430</v>
      </c>
      <c r="N43" s="92">
        <v>30</v>
      </c>
      <c r="O43" s="17">
        <f t="shared" si="5"/>
        <v>943200</v>
      </c>
      <c r="P43" s="64"/>
      <c r="Q43" s="64">
        <f t="shared" si="6"/>
        <v>0</v>
      </c>
      <c r="R43" s="64"/>
      <c r="S43" s="64">
        <f t="shared" si="7"/>
        <v>0</v>
      </c>
      <c r="T43" s="92"/>
      <c r="U43" s="15">
        <f t="shared" si="8"/>
        <v>0</v>
      </c>
      <c r="V43" s="92"/>
      <c r="W43" s="17">
        <f t="shared" si="9"/>
        <v>0</v>
      </c>
      <c r="X43" s="64"/>
      <c r="Y43" s="64">
        <f t="shared" si="10"/>
        <v>0</v>
      </c>
      <c r="Z43" s="64"/>
      <c r="AA43" s="64">
        <f t="shared" si="11"/>
        <v>0</v>
      </c>
      <c r="AB43" s="92"/>
      <c r="AC43" s="15">
        <f t="shared" si="12"/>
        <v>0</v>
      </c>
      <c r="AD43" s="92"/>
      <c r="AE43" s="17">
        <f t="shared" si="13"/>
        <v>0</v>
      </c>
      <c r="AF43" s="64"/>
      <c r="AG43" s="64">
        <f t="shared" si="14"/>
        <v>0</v>
      </c>
      <c r="AH43" s="64"/>
      <c r="AI43" s="64">
        <f t="shared" si="15"/>
        <v>0</v>
      </c>
      <c r="AJ43" s="39">
        <f t="shared" si="16"/>
        <v>15034052</v>
      </c>
      <c r="AK43" s="15">
        <f t="shared" si="17"/>
        <v>2955360</v>
      </c>
      <c r="AL43" s="15">
        <f t="shared" si="18"/>
        <v>10472386</v>
      </c>
      <c r="AM43" s="32">
        <f t="shared" si="19"/>
        <v>7665878</v>
      </c>
    </row>
    <row r="44" spans="1:41" x14ac:dyDescent="0.2">
      <c r="A44" s="4" t="s">
        <v>188</v>
      </c>
      <c r="B44" s="1" t="s">
        <v>134</v>
      </c>
      <c r="C44" s="5" t="s">
        <v>192</v>
      </c>
      <c r="D44" s="92">
        <v>134</v>
      </c>
      <c r="E44" s="15">
        <f t="shared" si="0"/>
        <v>9973084</v>
      </c>
      <c r="F44" s="92">
        <v>62</v>
      </c>
      <c r="G44" s="17">
        <f t="shared" si="1"/>
        <v>1949280</v>
      </c>
      <c r="H44" s="64"/>
      <c r="I44" s="64">
        <f t="shared" si="2"/>
        <v>0</v>
      </c>
      <c r="J44" s="64"/>
      <c r="K44" s="64">
        <f t="shared" si="3"/>
        <v>0</v>
      </c>
      <c r="L44" s="92">
        <v>39</v>
      </c>
      <c r="M44" s="15">
        <f t="shared" si="4"/>
        <v>2902614</v>
      </c>
      <c r="N44" s="92">
        <v>22</v>
      </c>
      <c r="O44" s="17">
        <f t="shared" si="5"/>
        <v>691680</v>
      </c>
      <c r="P44" s="64">
        <v>2</v>
      </c>
      <c r="Q44" s="64">
        <f t="shared" si="6"/>
        <v>148852</v>
      </c>
      <c r="R44" s="64">
        <v>0</v>
      </c>
      <c r="S44" s="64">
        <f t="shared" si="7"/>
        <v>0</v>
      </c>
      <c r="T44" s="92"/>
      <c r="U44" s="15">
        <f t="shared" si="8"/>
        <v>0</v>
      </c>
      <c r="V44" s="92"/>
      <c r="W44" s="17">
        <f t="shared" si="9"/>
        <v>0</v>
      </c>
      <c r="X44" s="64"/>
      <c r="Y44" s="64">
        <f t="shared" si="10"/>
        <v>0</v>
      </c>
      <c r="Z44" s="64"/>
      <c r="AA44" s="64">
        <f t="shared" si="11"/>
        <v>0</v>
      </c>
      <c r="AB44" s="92">
        <v>8</v>
      </c>
      <c r="AC44" s="15">
        <f t="shared" si="12"/>
        <v>595408</v>
      </c>
      <c r="AD44" s="92">
        <v>8</v>
      </c>
      <c r="AE44" s="17">
        <f t="shared" si="13"/>
        <v>251520</v>
      </c>
      <c r="AF44" s="64"/>
      <c r="AG44" s="64">
        <f t="shared" si="14"/>
        <v>0</v>
      </c>
      <c r="AH44" s="64"/>
      <c r="AI44" s="64">
        <f t="shared" si="15"/>
        <v>0</v>
      </c>
      <c r="AJ44" s="39">
        <f t="shared" si="16"/>
        <v>13471106</v>
      </c>
      <c r="AK44" s="15">
        <f t="shared" si="17"/>
        <v>2892480</v>
      </c>
      <c r="AL44" s="15">
        <f t="shared" si="18"/>
        <v>9628033</v>
      </c>
      <c r="AM44" s="32">
        <f t="shared" si="19"/>
        <v>6884405</v>
      </c>
    </row>
    <row r="45" spans="1:41" ht="13.5" thickBot="1" x14ac:dyDescent="0.25">
      <c r="A45" s="19" t="s">
        <v>180</v>
      </c>
      <c r="B45" s="20" t="s">
        <v>132</v>
      </c>
      <c r="C45" s="21" t="s">
        <v>193</v>
      </c>
      <c r="D45" s="92">
        <v>83</v>
      </c>
      <c r="E45" s="15">
        <f t="shared" si="0"/>
        <v>6177358</v>
      </c>
      <c r="F45" s="92">
        <v>43</v>
      </c>
      <c r="G45" s="17">
        <f t="shared" si="1"/>
        <v>1351920</v>
      </c>
      <c r="H45" s="64">
        <v>1</v>
      </c>
      <c r="I45" s="64">
        <f t="shared" si="2"/>
        <v>74426</v>
      </c>
      <c r="J45" s="64">
        <v>1</v>
      </c>
      <c r="K45" s="64">
        <f t="shared" si="3"/>
        <v>31440</v>
      </c>
      <c r="L45" s="92">
        <v>35</v>
      </c>
      <c r="M45" s="15">
        <f t="shared" si="4"/>
        <v>2604910</v>
      </c>
      <c r="N45" s="92">
        <v>16</v>
      </c>
      <c r="O45" s="17">
        <f t="shared" si="5"/>
        <v>503040</v>
      </c>
      <c r="P45" s="64"/>
      <c r="Q45" s="64">
        <f t="shared" si="6"/>
        <v>0</v>
      </c>
      <c r="R45" s="64"/>
      <c r="S45" s="64">
        <f t="shared" si="7"/>
        <v>0</v>
      </c>
      <c r="T45" s="92"/>
      <c r="U45" s="15">
        <f t="shared" si="8"/>
        <v>0</v>
      </c>
      <c r="V45" s="92"/>
      <c r="W45" s="17">
        <f t="shared" si="9"/>
        <v>0</v>
      </c>
      <c r="X45" s="64"/>
      <c r="Y45" s="64">
        <f t="shared" si="10"/>
        <v>0</v>
      </c>
      <c r="Z45" s="64"/>
      <c r="AA45" s="64">
        <f t="shared" si="11"/>
        <v>0</v>
      </c>
      <c r="AB45" s="92"/>
      <c r="AC45" s="15">
        <f t="shared" si="12"/>
        <v>0</v>
      </c>
      <c r="AD45" s="92"/>
      <c r="AE45" s="17">
        <f t="shared" si="13"/>
        <v>0</v>
      </c>
      <c r="AF45" s="64"/>
      <c r="AG45" s="64">
        <f t="shared" si="14"/>
        <v>0</v>
      </c>
      <c r="AH45" s="64"/>
      <c r="AI45" s="64">
        <f t="shared" si="15"/>
        <v>0</v>
      </c>
      <c r="AJ45" s="39">
        <f t="shared" si="16"/>
        <v>8782268</v>
      </c>
      <c r="AK45" s="15">
        <f>(G45+O45+W45+AE45)</f>
        <v>1854960</v>
      </c>
      <c r="AL45" s="15">
        <f t="shared" si="18"/>
        <v>6246094</v>
      </c>
      <c r="AM45" s="32">
        <f t="shared" si="19"/>
        <v>4497000</v>
      </c>
    </row>
    <row r="46" spans="1:41" ht="15.75" thickBot="1" x14ac:dyDescent="0.3">
      <c r="A46" s="252" t="s">
        <v>785</v>
      </c>
      <c r="B46" s="253"/>
      <c r="C46" s="253"/>
      <c r="D46" s="36">
        <f>SUM(D8:D45)</f>
        <v>7813</v>
      </c>
      <c r="E46" s="36">
        <f t="shared" ref="E46:AL46" si="20">SUM(E8:E45)</f>
        <v>581490338</v>
      </c>
      <c r="F46" s="36">
        <f t="shared" si="20"/>
        <v>4091</v>
      </c>
      <c r="G46" s="36">
        <f t="shared" si="20"/>
        <v>128621040</v>
      </c>
      <c r="H46" s="36">
        <f>SUM(H8:H45)</f>
        <v>144</v>
      </c>
      <c r="I46" s="36">
        <f t="shared" si="20"/>
        <v>10717344</v>
      </c>
      <c r="J46" s="36">
        <f t="shared" si="20"/>
        <v>75</v>
      </c>
      <c r="K46" s="36">
        <f t="shared" si="20"/>
        <v>2358000</v>
      </c>
      <c r="L46" s="36">
        <f t="shared" si="20"/>
        <v>3563</v>
      </c>
      <c r="M46" s="36">
        <f t="shared" si="20"/>
        <v>265179838</v>
      </c>
      <c r="N46" s="36">
        <f t="shared" si="20"/>
        <v>2078</v>
      </c>
      <c r="O46" s="36">
        <f t="shared" si="20"/>
        <v>65332320</v>
      </c>
      <c r="P46" s="36">
        <f>SUM(P8:P45)</f>
        <v>144</v>
      </c>
      <c r="Q46" s="36">
        <f>SUM(Q8:Q45)</f>
        <v>10717344</v>
      </c>
      <c r="R46" s="36">
        <f>SUM(R8:R45)</f>
        <v>93</v>
      </c>
      <c r="S46" s="36">
        <f>SUM(S8:S45)</f>
        <v>2923920</v>
      </c>
      <c r="T46" s="36">
        <f t="shared" si="20"/>
        <v>75</v>
      </c>
      <c r="U46" s="36">
        <f t="shared" si="20"/>
        <v>5581950</v>
      </c>
      <c r="V46" s="36">
        <f t="shared" si="20"/>
        <v>58</v>
      </c>
      <c r="W46" s="36">
        <f t="shared" si="20"/>
        <v>1823520</v>
      </c>
      <c r="X46" s="36">
        <f>SUM(X8:X45)</f>
        <v>3</v>
      </c>
      <c r="Y46" s="36">
        <f>SUM(Y8:Y45)</f>
        <v>223278</v>
      </c>
      <c r="Z46" s="36">
        <f>SUM(Z8:Z45)</f>
        <v>3</v>
      </c>
      <c r="AA46" s="36">
        <f>SUM(AA8:AA45)</f>
        <v>94320</v>
      </c>
      <c r="AB46" s="36">
        <f t="shared" si="20"/>
        <v>1396</v>
      </c>
      <c r="AC46" s="36">
        <f t="shared" si="20"/>
        <v>103898696</v>
      </c>
      <c r="AD46" s="36">
        <f t="shared" si="20"/>
        <v>1139</v>
      </c>
      <c r="AE46" s="36">
        <f t="shared" si="20"/>
        <v>35810160</v>
      </c>
      <c r="AF46" s="36">
        <f>SUM(AF8:AF45)</f>
        <v>96</v>
      </c>
      <c r="AG46" s="36">
        <f>SUM(AG8:AG45)</f>
        <v>7144896</v>
      </c>
      <c r="AH46" s="36">
        <f>SUM(AH8:AH45)</f>
        <v>73</v>
      </c>
      <c r="AI46" s="36">
        <f>SUM(AI8:AI45)</f>
        <v>2295120</v>
      </c>
      <c r="AJ46" s="36">
        <f t="shared" si="20"/>
        <v>956150822</v>
      </c>
      <c r="AK46" s="36">
        <f t="shared" si="20"/>
        <v>231587040</v>
      </c>
      <c r="AL46" s="44">
        <f t="shared" si="20"/>
        <v>709662451</v>
      </c>
      <c r="AM46" s="33">
        <f>SUM(AM8:AM45)</f>
        <v>514549633</v>
      </c>
      <c r="AN46" s="37">
        <f>AJ46/2+I46+K46+Q46+S46+Y46+AA46+AG46+AI46</f>
        <v>514549633</v>
      </c>
      <c r="AO46" t="b">
        <f>AM46=AN46</f>
        <v>1</v>
      </c>
    </row>
    <row r="48" spans="1:41" x14ac:dyDescent="0.2">
      <c r="I48" s="46">
        <f>I46+K46</f>
        <v>13075344</v>
      </c>
      <c r="AH48" s="261" t="s">
        <v>855</v>
      </c>
      <c r="AI48" s="261"/>
      <c r="AJ48" s="261"/>
      <c r="AK48" s="46">
        <f>SUM(AJ46/2+AK46)</f>
        <v>709662451</v>
      </c>
    </row>
    <row r="49" spans="33:37" x14ac:dyDescent="0.2">
      <c r="AG49" s="38">
        <f>AF46*74426</f>
        <v>7144896</v>
      </c>
      <c r="AI49" s="38">
        <f>AH46*31440</f>
        <v>2295120</v>
      </c>
    </row>
    <row r="50" spans="33:37" x14ac:dyDescent="0.2">
      <c r="AK50" s="38" t="b">
        <f>AL46=AK48</f>
        <v>1</v>
      </c>
    </row>
  </sheetData>
  <mergeCells count="24">
    <mergeCell ref="AH48:AJ48"/>
    <mergeCell ref="P6:S6"/>
    <mergeCell ref="T5:AA5"/>
    <mergeCell ref="T6:W6"/>
    <mergeCell ref="X6:AA6"/>
    <mergeCell ref="AB5:AI5"/>
    <mergeCell ref="AB6:AE6"/>
    <mergeCell ref="AF6:AI6"/>
    <mergeCell ref="A46:C46"/>
    <mergeCell ref="A1:AM1"/>
    <mergeCell ref="A2:AM2"/>
    <mergeCell ref="A3:AM3"/>
    <mergeCell ref="AJ5:AJ7"/>
    <mergeCell ref="AK5:AK7"/>
    <mergeCell ref="AL5:AL7"/>
    <mergeCell ref="AM5:AM7"/>
    <mergeCell ref="A5:A7"/>
    <mergeCell ref="D5:K5"/>
    <mergeCell ref="D6:G6"/>
    <mergeCell ref="H6:K6"/>
    <mergeCell ref="L5:S5"/>
    <mergeCell ref="L6:O6"/>
    <mergeCell ref="B5:B7"/>
    <mergeCell ref="C5:C7"/>
  </mergeCells>
  <phoneticPr fontId="3" type="noConversion"/>
  <printOptions horizontalCentered="1"/>
  <pageMargins left="0" right="0" top="1.9685039370078741" bottom="0.98425196850393704" header="0.39370078740157483" footer="0.78740157480314965"/>
  <pageSetup paperSize="20480" scale="45" orientation="landscape" r:id="rId1"/>
  <headerFooter alignWithMargins="0">
    <oddHeader>&amp;LDivisión de Municipalidades
Departamento de Finanzas Municipales
Unidad de Análisis Financiero</oddHeader>
    <oddFooter>&amp;L&amp;D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7"/>
  <sheetViews>
    <sheetView zoomScale="80" zoomScaleNormal="80" workbookViewId="0">
      <selection activeCell="C4" sqref="C1:AQ1048576"/>
    </sheetView>
  </sheetViews>
  <sheetFormatPr baseColWidth="10" defaultRowHeight="12.75" x14ac:dyDescent="0.2"/>
  <cols>
    <col min="2" max="2" width="14.140625" customWidth="1"/>
    <col min="3" max="36" width="16.140625" style="38" customWidth="1"/>
    <col min="37" max="37" width="16.28515625" style="38" customWidth="1"/>
    <col min="38" max="38" width="19.7109375" style="38" customWidth="1"/>
    <col min="39" max="39" width="17" customWidth="1"/>
    <col min="40" max="40" width="12.85546875" customWidth="1"/>
    <col min="41" max="41" width="17" customWidth="1"/>
  </cols>
  <sheetData>
    <row r="1" spans="1:43" s="27" customFormat="1" ht="18" x14ac:dyDescent="0.25">
      <c r="A1" s="219" t="s">
        <v>854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219"/>
      <c r="AN1" s="219"/>
      <c r="AO1" s="219"/>
      <c r="AP1" s="219"/>
      <c r="AQ1" s="219"/>
    </row>
    <row r="2" spans="1:43" s="27" customFormat="1" ht="18" x14ac:dyDescent="0.25">
      <c r="A2" s="219" t="s">
        <v>847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</row>
    <row r="3" spans="1:43" s="27" customFormat="1" ht="18" x14ac:dyDescent="0.25">
      <c r="A3" s="219" t="s">
        <v>840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</row>
    <row r="4" spans="1:43" ht="13.5" thickBot="1" x14ac:dyDescent="0.25"/>
    <row r="5" spans="1:43" ht="13.5" customHeight="1" thickBot="1" x14ac:dyDescent="0.25">
      <c r="A5" s="255" t="s">
        <v>780</v>
      </c>
      <c r="B5" s="258" t="s">
        <v>781</v>
      </c>
      <c r="C5" s="245" t="s">
        <v>782</v>
      </c>
      <c r="D5" s="223" t="s">
        <v>858</v>
      </c>
      <c r="E5" s="224"/>
      <c r="F5" s="224"/>
      <c r="G5" s="224"/>
      <c r="H5" s="224"/>
      <c r="I5" s="224"/>
      <c r="J5" s="224"/>
      <c r="K5" s="225"/>
      <c r="L5" s="224" t="s">
        <v>859</v>
      </c>
      <c r="M5" s="224"/>
      <c r="N5" s="224"/>
      <c r="O5" s="224"/>
      <c r="P5" s="224"/>
      <c r="Q5" s="224"/>
      <c r="R5" s="224"/>
      <c r="S5" s="225"/>
      <c r="T5" s="223" t="s">
        <v>860</v>
      </c>
      <c r="U5" s="224"/>
      <c r="V5" s="224"/>
      <c r="W5" s="224"/>
      <c r="X5" s="224"/>
      <c r="Y5" s="224"/>
      <c r="Z5" s="224"/>
      <c r="AA5" s="225"/>
      <c r="AB5" s="223" t="s">
        <v>861</v>
      </c>
      <c r="AC5" s="224"/>
      <c r="AD5" s="224"/>
      <c r="AE5" s="224"/>
      <c r="AF5" s="224"/>
      <c r="AG5" s="224"/>
      <c r="AH5" s="224"/>
      <c r="AI5" s="225"/>
      <c r="AJ5" s="226" t="s">
        <v>784</v>
      </c>
      <c r="AK5" s="229" t="s">
        <v>783</v>
      </c>
      <c r="AL5" s="229" t="s">
        <v>853</v>
      </c>
      <c r="AM5" s="216" t="s">
        <v>852</v>
      </c>
    </row>
    <row r="6" spans="1:43" ht="13.5" thickBot="1" x14ac:dyDescent="0.25">
      <c r="A6" s="256"/>
      <c r="B6" s="259"/>
      <c r="C6" s="246"/>
      <c r="D6" s="223" t="s">
        <v>850</v>
      </c>
      <c r="E6" s="224"/>
      <c r="F6" s="224"/>
      <c r="G6" s="225"/>
      <c r="H6" s="224" t="s">
        <v>851</v>
      </c>
      <c r="I6" s="224"/>
      <c r="J6" s="224"/>
      <c r="K6" s="225"/>
      <c r="L6" s="224" t="s">
        <v>850</v>
      </c>
      <c r="M6" s="224"/>
      <c r="N6" s="224"/>
      <c r="O6" s="225"/>
      <c r="P6" s="224" t="s">
        <v>851</v>
      </c>
      <c r="Q6" s="224"/>
      <c r="R6" s="224"/>
      <c r="S6" s="225"/>
      <c r="T6" s="224" t="s">
        <v>850</v>
      </c>
      <c r="U6" s="224"/>
      <c r="V6" s="224"/>
      <c r="W6" s="225"/>
      <c r="X6" s="224" t="s">
        <v>851</v>
      </c>
      <c r="Y6" s="224"/>
      <c r="Z6" s="224"/>
      <c r="AA6" s="225"/>
      <c r="AB6" s="224" t="s">
        <v>850</v>
      </c>
      <c r="AC6" s="224"/>
      <c r="AD6" s="224"/>
      <c r="AE6" s="225"/>
      <c r="AF6" s="224" t="s">
        <v>851</v>
      </c>
      <c r="AG6" s="224"/>
      <c r="AH6" s="224"/>
      <c r="AI6" s="225"/>
      <c r="AJ6" s="227"/>
      <c r="AK6" s="230"/>
      <c r="AL6" s="230"/>
      <c r="AM6" s="217"/>
    </row>
    <row r="7" spans="1:43" ht="50.25" customHeight="1" thickBot="1" x14ac:dyDescent="0.25">
      <c r="A7" s="257"/>
      <c r="B7" s="260"/>
      <c r="C7" s="247"/>
      <c r="D7" s="103" t="s">
        <v>803</v>
      </c>
      <c r="E7" s="104" t="s">
        <v>778</v>
      </c>
      <c r="F7" s="105" t="s">
        <v>802</v>
      </c>
      <c r="G7" s="106" t="s">
        <v>779</v>
      </c>
      <c r="H7" s="103" t="s">
        <v>803</v>
      </c>
      <c r="I7" s="104" t="s">
        <v>778</v>
      </c>
      <c r="J7" s="105" t="s">
        <v>802</v>
      </c>
      <c r="K7" s="106" t="s">
        <v>779</v>
      </c>
      <c r="L7" s="124" t="s">
        <v>803</v>
      </c>
      <c r="M7" s="104" t="s">
        <v>778</v>
      </c>
      <c r="N7" s="104" t="s">
        <v>777</v>
      </c>
      <c r="O7" s="107" t="s">
        <v>779</v>
      </c>
      <c r="P7" s="103" t="s">
        <v>803</v>
      </c>
      <c r="Q7" s="104" t="s">
        <v>778</v>
      </c>
      <c r="R7" s="104" t="s">
        <v>777</v>
      </c>
      <c r="S7" s="107" t="s">
        <v>779</v>
      </c>
      <c r="T7" s="108" t="s">
        <v>803</v>
      </c>
      <c r="U7" s="109" t="s">
        <v>778</v>
      </c>
      <c r="V7" s="109" t="s">
        <v>777</v>
      </c>
      <c r="W7" s="110" t="s">
        <v>779</v>
      </c>
      <c r="X7" s="108" t="s">
        <v>803</v>
      </c>
      <c r="Y7" s="109" t="s">
        <v>778</v>
      </c>
      <c r="Z7" s="109" t="s">
        <v>777</v>
      </c>
      <c r="AA7" s="110" t="s">
        <v>779</v>
      </c>
      <c r="AB7" s="108" t="s">
        <v>803</v>
      </c>
      <c r="AC7" s="109" t="s">
        <v>778</v>
      </c>
      <c r="AD7" s="109" t="s">
        <v>777</v>
      </c>
      <c r="AE7" s="110" t="s">
        <v>779</v>
      </c>
      <c r="AF7" s="103" t="s">
        <v>803</v>
      </c>
      <c r="AG7" s="104" t="s">
        <v>778</v>
      </c>
      <c r="AH7" s="104" t="s">
        <v>777</v>
      </c>
      <c r="AI7" s="107" t="s">
        <v>779</v>
      </c>
      <c r="AJ7" s="228"/>
      <c r="AK7" s="231"/>
      <c r="AL7" s="231"/>
      <c r="AM7" s="218"/>
    </row>
    <row r="8" spans="1:43" x14ac:dyDescent="0.2">
      <c r="A8" s="11" t="s">
        <v>194</v>
      </c>
      <c r="B8" s="2" t="s">
        <v>194</v>
      </c>
      <c r="C8" s="12" t="s">
        <v>195</v>
      </c>
      <c r="D8" s="92">
        <v>553</v>
      </c>
      <c r="E8" s="15">
        <f>D8*74426</f>
        <v>41157578</v>
      </c>
      <c r="F8" s="92">
        <v>378</v>
      </c>
      <c r="G8" s="17">
        <f>F8*31440</f>
        <v>11884320</v>
      </c>
      <c r="H8" s="64">
        <v>319</v>
      </c>
      <c r="I8" s="64">
        <f>H8*74426</f>
        <v>23741894</v>
      </c>
      <c r="J8" s="64">
        <v>108</v>
      </c>
      <c r="K8" s="41">
        <f>J8*31440</f>
        <v>3395520</v>
      </c>
      <c r="L8" s="92">
        <v>321</v>
      </c>
      <c r="M8" s="41">
        <f>L8*74426</f>
        <v>23890746</v>
      </c>
      <c r="N8" s="92">
        <v>199</v>
      </c>
      <c r="O8" s="41">
        <f>N8*31440</f>
        <v>6256560</v>
      </c>
      <c r="P8" s="41">
        <v>67</v>
      </c>
      <c r="Q8" s="41">
        <f>P8*74426</f>
        <v>4986542</v>
      </c>
      <c r="R8" s="41">
        <v>53</v>
      </c>
      <c r="S8" s="41">
        <f>R8*31440</f>
        <v>1666320</v>
      </c>
      <c r="T8" s="62">
        <v>7</v>
      </c>
      <c r="U8" s="41">
        <f>T8*74426</f>
        <v>520982</v>
      </c>
      <c r="V8" s="62">
        <v>6</v>
      </c>
      <c r="W8" s="41">
        <f>V8*31440</f>
        <v>188640</v>
      </c>
      <c r="X8" s="41">
        <v>1</v>
      </c>
      <c r="Y8" s="41">
        <f>X8*74426</f>
        <v>74426</v>
      </c>
      <c r="Z8" s="41">
        <v>2</v>
      </c>
      <c r="AA8" s="41">
        <f>Z8*31440</f>
        <v>62880</v>
      </c>
      <c r="AB8" s="62">
        <v>72</v>
      </c>
      <c r="AC8" s="41">
        <f>AB8*74426</f>
        <v>5358672</v>
      </c>
      <c r="AD8" s="62">
        <v>66</v>
      </c>
      <c r="AE8" s="41">
        <f>AD8*31440</f>
        <v>2075040</v>
      </c>
      <c r="AF8" s="41">
        <v>3</v>
      </c>
      <c r="AG8" s="41">
        <f>AF8*74426</f>
        <v>223278</v>
      </c>
      <c r="AH8" s="41">
        <v>2</v>
      </c>
      <c r="AI8" s="41">
        <f>AH8*31440</f>
        <v>62880</v>
      </c>
      <c r="AJ8" s="41">
        <f>(E8+M8+U8+AC8)</f>
        <v>70927978</v>
      </c>
      <c r="AK8" s="15">
        <f t="shared" ref="AK8:AK40" si="0">(G8+O8+W8+AE8)</f>
        <v>20404560</v>
      </c>
      <c r="AL8" s="15">
        <f>AJ8/2+AK8</f>
        <v>55868549</v>
      </c>
      <c r="AM8" s="32">
        <f>SUM(AJ8/2+I8+K8+Q8+S8+Y8+AA8+AG8+AI8)</f>
        <v>69677729</v>
      </c>
    </row>
    <row r="9" spans="1:43" x14ac:dyDescent="0.2">
      <c r="A9" s="4" t="s">
        <v>196</v>
      </c>
      <c r="B9" s="1" t="s">
        <v>197</v>
      </c>
      <c r="C9" s="5" t="s">
        <v>198</v>
      </c>
      <c r="D9" s="92">
        <v>249</v>
      </c>
      <c r="E9" s="15">
        <f t="shared" ref="E9:E40" si="1">D9*74426</f>
        <v>18532074</v>
      </c>
      <c r="F9" s="92">
        <v>128</v>
      </c>
      <c r="G9" s="17">
        <f t="shared" ref="G9:G40" si="2">F9*31440</f>
        <v>4024320</v>
      </c>
      <c r="H9" s="64"/>
      <c r="I9" s="64">
        <f t="shared" ref="I9:I40" si="3">H9*74426</f>
        <v>0</v>
      </c>
      <c r="J9" s="64"/>
      <c r="K9" s="41">
        <f t="shared" ref="K9:K40" si="4">J9*31440</f>
        <v>0</v>
      </c>
      <c r="L9" s="92">
        <v>61</v>
      </c>
      <c r="M9" s="41">
        <f t="shared" ref="M9:M40" si="5">L9*74426</f>
        <v>4539986</v>
      </c>
      <c r="N9" s="92">
        <v>41</v>
      </c>
      <c r="O9" s="41">
        <f t="shared" ref="O9:O40" si="6">N9*31440</f>
        <v>1289040</v>
      </c>
      <c r="P9" s="41">
        <v>1</v>
      </c>
      <c r="Q9" s="41">
        <f t="shared" ref="Q9:Q40" si="7">P9*74426</f>
        <v>74426</v>
      </c>
      <c r="R9" s="41">
        <v>1</v>
      </c>
      <c r="S9" s="41">
        <f t="shared" ref="S9:S40" si="8">R9*31440</f>
        <v>31440</v>
      </c>
      <c r="T9" s="62"/>
      <c r="U9" s="41">
        <f t="shared" ref="U9:U40" si="9">T9*74426</f>
        <v>0</v>
      </c>
      <c r="V9" s="62"/>
      <c r="W9" s="41">
        <f t="shared" ref="W9:W40" si="10">V9*31440</f>
        <v>0</v>
      </c>
      <c r="X9" s="41"/>
      <c r="Y9" s="41">
        <f t="shared" ref="Y9:Y40" si="11">X9*74426</f>
        <v>0</v>
      </c>
      <c r="Z9" s="41"/>
      <c r="AA9" s="41">
        <f t="shared" ref="AA9:AA40" si="12">Z9*31440</f>
        <v>0</v>
      </c>
      <c r="AB9" s="62">
        <v>28</v>
      </c>
      <c r="AC9" s="41">
        <f t="shared" ref="AC9:AC40" si="13">AB9*74426</f>
        <v>2083928</v>
      </c>
      <c r="AD9" s="62">
        <v>18</v>
      </c>
      <c r="AE9" s="41">
        <f t="shared" ref="AE9:AE40" si="14">AD9*31440</f>
        <v>565920</v>
      </c>
      <c r="AF9" s="41"/>
      <c r="AG9" s="41">
        <f t="shared" ref="AG9:AG40" si="15">AF9*74426</f>
        <v>0</v>
      </c>
      <c r="AH9" s="41"/>
      <c r="AI9" s="41">
        <f t="shared" ref="AI9:AI40" si="16">AH9*31440</f>
        <v>0</v>
      </c>
      <c r="AJ9" s="41">
        <f t="shared" ref="AJ9:AJ40" si="17">(E9+M9+U9+AC9)</f>
        <v>25155988</v>
      </c>
      <c r="AK9" s="15">
        <f t="shared" si="0"/>
        <v>5879280</v>
      </c>
      <c r="AL9" s="15">
        <f t="shared" ref="AL9:AL40" si="18">AJ9/2+AK9</f>
        <v>18457274</v>
      </c>
      <c r="AM9" s="32">
        <f t="shared" ref="AM9:AM40" si="19">SUM(AJ9/2+I9+K9+Q9+S9+Y9+AA9+AG9+AI9)</f>
        <v>12683860</v>
      </c>
    </row>
    <row r="10" spans="1:43" x14ac:dyDescent="0.2">
      <c r="A10" s="4" t="s">
        <v>199</v>
      </c>
      <c r="B10" s="1" t="s">
        <v>200</v>
      </c>
      <c r="C10" s="5" t="s">
        <v>201</v>
      </c>
      <c r="D10" s="92">
        <v>191</v>
      </c>
      <c r="E10" s="15">
        <f t="shared" si="1"/>
        <v>14215366</v>
      </c>
      <c r="F10" s="92">
        <v>68</v>
      </c>
      <c r="G10" s="17">
        <f t="shared" si="2"/>
        <v>2137920</v>
      </c>
      <c r="H10" s="64">
        <v>3</v>
      </c>
      <c r="I10" s="64">
        <f t="shared" si="3"/>
        <v>223278</v>
      </c>
      <c r="J10" s="64">
        <v>1</v>
      </c>
      <c r="K10" s="41">
        <f t="shared" si="4"/>
        <v>31440</v>
      </c>
      <c r="L10" s="92"/>
      <c r="M10" s="41">
        <f t="shared" si="5"/>
        <v>0</v>
      </c>
      <c r="N10" s="92"/>
      <c r="O10" s="41">
        <f t="shared" si="6"/>
        <v>0</v>
      </c>
      <c r="P10" s="41"/>
      <c r="Q10" s="41">
        <f t="shared" si="7"/>
        <v>0</v>
      </c>
      <c r="R10" s="41"/>
      <c r="S10" s="41">
        <f t="shared" si="8"/>
        <v>0</v>
      </c>
      <c r="T10" s="62"/>
      <c r="U10" s="41">
        <f t="shared" si="9"/>
        <v>0</v>
      </c>
      <c r="V10" s="62"/>
      <c r="W10" s="41">
        <f t="shared" si="10"/>
        <v>0</v>
      </c>
      <c r="X10" s="41"/>
      <c r="Y10" s="41">
        <f t="shared" si="11"/>
        <v>0</v>
      </c>
      <c r="Z10" s="41"/>
      <c r="AA10" s="41">
        <f t="shared" si="12"/>
        <v>0</v>
      </c>
      <c r="AB10" s="62">
        <v>28</v>
      </c>
      <c r="AC10" s="41">
        <f t="shared" si="13"/>
        <v>2083928</v>
      </c>
      <c r="AD10" s="62">
        <v>14</v>
      </c>
      <c r="AE10" s="41">
        <f t="shared" si="14"/>
        <v>440160</v>
      </c>
      <c r="AF10" s="41"/>
      <c r="AG10" s="41">
        <f t="shared" si="15"/>
        <v>0</v>
      </c>
      <c r="AH10" s="41"/>
      <c r="AI10" s="41">
        <f t="shared" si="16"/>
        <v>0</v>
      </c>
      <c r="AJ10" s="41">
        <f t="shared" si="17"/>
        <v>16299294</v>
      </c>
      <c r="AK10" s="15">
        <f t="shared" si="0"/>
        <v>2578080</v>
      </c>
      <c r="AL10" s="15">
        <f t="shared" si="18"/>
        <v>10727727</v>
      </c>
      <c r="AM10" s="32">
        <f t="shared" si="19"/>
        <v>8404365</v>
      </c>
    </row>
    <row r="11" spans="1:43" x14ac:dyDescent="0.2">
      <c r="A11" s="4" t="s">
        <v>202</v>
      </c>
      <c r="B11" s="1" t="s">
        <v>203</v>
      </c>
      <c r="C11" s="5" t="s">
        <v>204</v>
      </c>
      <c r="D11" s="92">
        <v>166</v>
      </c>
      <c r="E11" s="15">
        <f t="shared" si="1"/>
        <v>12354716</v>
      </c>
      <c r="F11" s="92">
        <v>98</v>
      </c>
      <c r="G11" s="17">
        <f t="shared" si="2"/>
        <v>3081120</v>
      </c>
      <c r="H11" s="64"/>
      <c r="I11" s="64">
        <f t="shared" si="3"/>
        <v>0</v>
      </c>
      <c r="J11" s="64"/>
      <c r="K11" s="41">
        <f t="shared" si="4"/>
        <v>0</v>
      </c>
      <c r="L11" s="92">
        <v>66</v>
      </c>
      <c r="M11" s="41">
        <f t="shared" si="5"/>
        <v>4912116</v>
      </c>
      <c r="N11" s="92">
        <v>55</v>
      </c>
      <c r="O11" s="41">
        <f t="shared" si="6"/>
        <v>1729200</v>
      </c>
      <c r="P11" s="41"/>
      <c r="Q11" s="41">
        <f t="shared" si="7"/>
        <v>0</v>
      </c>
      <c r="R11" s="41"/>
      <c r="S11" s="41">
        <f t="shared" si="8"/>
        <v>0</v>
      </c>
      <c r="T11" s="62"/>
      <c r="U11" s="41">
        <f t="shared" si="9"/>
        <v>0</v>
      </c>
      <c r="V11" s="62"/>
      <c r="W11" s="41">
        <f t="shared" si="10"/>
        <v>0</v>
      </c>
      <c r="X11" s="41"/>
      <c r="Y11" s="41">
        <f t="shared" si="11"/>
        <v>0</v>
      </c>
      <c r="Z11" s="41"/>
      <c r="AA11" s="41">
        <f t="shared" si="12"/>
        <v>0</v>
      </c>
      <c r="AB11" s="62">
        <v>26</v>
      </c>
      <c r="AC11" s="41">
        <f t="shared" si="13"/>
        <v>1935076</v>
      </c>
      <c r="AD11" s="62">
        <v>19</v>
      </c>
      <c r="AE11" s="41">
        <f t="shared" si="14"/>
        <v>597360</v>
      </c>
      <c r="AF11" s="41"/>
      <c r="AG11" s="41">
        <f t="shared" si="15"/>
        <v>0</v>
      </c>
      <c r="AH11" s="41"/>
      <c r="AI11" s="41">
        <f t="shared" si="16"/>
        <v>0</v>
      </c>
      <c r="AJ11" s="41">
        <f t="shared" si="17"/>
        <v>19201908</v>
      </c>
      <c r="AK11" s="15">
        <f t="shared" si="0"/>
        <v>5407680</v>
      </c>
      <c r="AL11" s="15">
        <f t="shared" si="18"/>
        <v>15008634</v>
      </c>
      <c r="AM11" s="32">
        <f t="shared" si="19"/>
        <v>9600954</v>
      </c>
    </row>
    <row r="12" spans="1:43" x14ac:dyDescent="0.2">
      <c r="A12" s="4" t="s">
        <v>205</v>
      </c>
      <c r="B12" s="1" t="s">
        <v>205</v>
      </c>
      <c r="C12" s="5" t="s">
        <v>206</v>
      </c>
      <c r="D12" s="92">
        <v>150</v>
      </c>
      <c r="E12" s="15">
        <f t="shared" si="1"/>
        <v>11163900</v>
      </c>
      <c r="F12" s="92">
        <v>72</v>
      </c>
      <c r="G12" s="17">
        <f t="shared" si="2"/>
        <v>2263680</v>
      </c>
      <c r="H12" s="64">
        <v>6</v>
      </c>
      <c r="I12" s="64">
        <f t="shared" si="3"/>
        <v>446556</v>
      </c>
      <c r="J12" s="64">
        <v>2</v>
      </c>
      <c r="K12" s="41">
        <f t="shared" si="4"/>
        <v>62880</v>
      </c>
      <c r="L12" s="92">
        <v>70</v>
      </c>
      <c r="M12" s="41">
        <f t="shared" si="5"/>
        <v>5209820</v>
      </c>
      <c r="N12" s="92">
        <v>52</v>
      </c>
      <c r="O12" s="41">
        <f t="shared" si="6"/>
        <v>1634880</v>
      </c>
      <c r="P12" s="41">
        <v>5</v>
      </c>
      <c r="Q12" s="41">
        <f t="shared" si="7"/>
        <v>372130</v>
      </c>
      <c r="R12" s="41">
        <v>2</v>
      </c>
      <c r="S12" s="41">
        <f t="shared" si="8"/>
        <v>62880</v>
      </c>
      <c r="T12" s="62"/>
      <c r="U12" s="41">
        <f t="shared" si="9"/>
        <v>0</v>
      </c>
      <c r="V12" s="62"/>
      <c r="W12" s="41">
        <f t="shared" si="10"/>
        <v>0</v>
      </c>
      <c r="X12" s="41"/>
      <c r="Y12" s="41">
        <f t="shared" si="11"/>
        <v>0</v>
      </c>
      <c r="Z12" s="41"/>
      <c r="AA12" s="41">
        <f t="shared" si="12"/>
        <v>0</v>
      </c>
      <c r="AB12" s="62">
        <v>36</v>
      </c>
      <c r="AC12" s="41">
        <f t="shared" si="13"/>
        <v>2679336</v>
      </c>
      <c r="AD12" s="62">
        <v>25</v>
      </c>
      <c r="AE12" s="41">
        <f t="shared" si="14"/>
        <v>786000</v>
      </c>
      <c r="AF12" s="41"/>
      <c r="AG12" s="41">
        <f t="shared" si="15"/>
        <v>0</v>
      </c>
      <c r="AH12" s="41"/>
      <c r="AI12" s="41">
        <f t="shared" si="16"/>
        <v>0</v>
      </c>
      <c r="AJ12" s="41">
        <f t="shared" si="17"/>
        <v>19053056</v>
      </c>
      <c r="AK12" s="15">
        <f t="shared" si="0"/>
        <v>4684560</v>
      </c>
      <c r="AL12" s="15">
        <f t="shared" si="18"/>
        <v>14211088</v>
      </c>
      <c r="AM12" s="32">
        <f t="shared" si="19"/>
        <v>10470974</v>
      </c>
    </row>
    <row r="13" spans="1:43" x14ac:dyDescent="0.2">
      <c r="A13" s="4" t="s">
        <v>200</v>
      </c>
      <c r="B13" s="1" t="s">
        <v>202</v>
      </c>
      <c r="C13" s="5" t="s">
        <v>207</v>
      </c>
      <c r="D13" s="92">
        <v>232</v>
      </c>
      <c r="E13" s="15">
        <f t="shared" si="1"/>
        <v>17266832</v>
      </c>
      <c r="F13" s="92">
        <v>159</v>
      </c>
      <c r="G13" s="17">
        <f t="shared" si="2"/>
        <v>4998960</v>
      </c>
      <c r="H13" s="64">
        <v>0</v>
      </c>
      <c r="I13" s="64">
        <f t="shared" si="3"/>
        <v>0</v>
      </c>
      <c r="J13" s="64">
        <v>2</v>
      </c>
      <c r="K13" s="41">
        <f t="shared" si="4"/>
        <v>62880</v>
      </c>
      <c r="L13" s="92">
        <v>74</v>
      </c>
      <c r="M13" s="41">
        <f t="shared" si="5"/>
        <v>5507524</v>
      </c>
      <c r="N13" s="92">
        <v>42</v>
      </c>
      <c r="O13" s="41">
        <f t="shared" si="6"/>
        <v>1320480</v>
      </c>
      <c r="P13" s="41"/>
      <c r="Q13" s="41">
        <f t="shared" si="7"/>
        <v>0</v>
      </c>
      <c r="R13" s="41"/>
      <c r="S13" s="41">
        <f t="shared" si="8"/>
        <v>0</v>
      </c>
      <c r="T13" s="62"/>
      <c r="U13" s="41">
        <f t="shared" si="9"/>
        <v>0</v>
      </c>
      <c r="V13" s="62"/>
      <c r="W13" s="41">
        <f t="shared" si="10"/>
        <v>0</v>
      </c>
      <c r="X13" s="41"/>
      <c r="Y13" s="41">
        <f t="shared" si="11"/>
        <v>0</v>
      </c>
      <c r="Z13" s="41"/>
      <c r="AA13" s="41">
        <f t="shared" si="12"/>
        <v>0</v>
      </c>
      <c r="AB13" s="62">
        <v>37</v>
      </c>
      <c r="AC13" s="41">
        <f t="shared" si="13"/>
        <v>2753762</v>
      </c>
      <c r="AD13" s="62">
        <v>27</v>
      </c>
      <c r="AE13" s="41">
        <f t="shared" si="14"/>
        <v>848880</v>
      </c>
      <c r="AF13" s="41">
        <v>2</v>
      </c>
      <c r="AG13" s="41">
        <f t="shared" si="15"/>
        <v>148852</v>
      </c>
      <c r="AH13" s="41">
        <v>4</v>
      </c>
      <c r="AI13" s="41">
        <f t="shared" si="16"/>
        <v>125760</v>
      </c>
      <c r="AJ13" s="41">
        <f t="shared" si="17"/>
        <v>25528118</v>
      </c>
      <c r="AK13" s="15">
        <f t="shared" si="0"/>
        <v>7168320</v>
      </c>
      <c r="AL13" s="15">
        <f t="shared" si="18"/>
        <v>19932379</v>
      </c>
      <c r="AM13" s="32">
        <f t="shared" si="19"/>
        <v>13101551</v>
      </c>
    </row>
    <row r="14" spans="1:43" x14ac:dyDescent="0.2">
      <c r="A14" s="4" t="s">
        <v>208</v>
      </c>
      <c r="B14" s="1" t="s">
        <v>196</v>
      </c>
      <c r="C14" s="5" t="s">
        <v>209</v>
      </c>
      <c r="D14" s="92">
        <v>129</v>
      </c>
      <c r="E14" s="15">
        <f t="shared" si="1"/>
        <v>9600954</v>
      </c>
      <c r="F14" s="92">
        <v>62</v>
      </c>
      <c r="G14" s="17">
        <f t="shared" si="2"/>
        <v>1949280</v>
      </c>
      <c r="H14" s="64"/>
      <c r="I14" s="64">
        <f t="shared" si="3"/>
        <v>0</v>
      </c>
      <c r="J14" s="64"/>
      <c r="K14" s="41">
        <f t="shared" si="4"/>
        <v>0</v>
      </c>
      <c r="L14" s="92">
        <v>30</v>
      </c>
      <c r="M14" s="41">
        <f t="shared" si="5"/>
        <v>2232780</v>
      </c>
      <c r="N14" s="92">
        <v>20</v>
      </c>
      <c r="O14" s="41">
        <f t="shared" si="6"/>
        <v>628800</v>
      </c>
      <c r="P14" s="41"/>
      <c r="Q14" s="41">
        <f t="shared" si="7"/>
        <v>0</v>
      </c>
      <c r="R14" s="41"/>
      <c r="S14" s="41">
        <f t="shared" si="8"/>
        <v>0</v>
      </c>
      <c r="T14" s="62"/>
      <c r="U14" s="41">
        <f t="shared" si="9"/>
        <v>0</v>
      </c>
      <c r="V14" s="62"/>
      <c r="W14" s="41">
        <f t="shared" si="10"/>
        <v>0</v>
      </c>
      <c r="X14" s="41"/>
      <c r="Y14" s="41">
        <f t="shared" si="11"/>
        <v>0</v>
      </c>
      <c r="Z14" s="41"/>
      <c r="AA14" s="41">
        <f t="shared" si="12"/>
        <v>0</v>
      </c>
      <c r="AB14" s="62">
        <v>5</v>
      </c>
      <c r="AC14" s="41">
        <f t="shared" si="13"/>
        <v>372130</v>
      </c>
      <c r="AD14" s="62">
        <v>5</v>
      </c>
      <c r="AE14" s="41">
        <f t="shared" si="14"/>
        <v>157200</v>
      </c>
      <c r="AF14" s="41"/>
      <c r="AG14" s="41">
        <f t="shared" si="15"/>
        <v>0</v>
      </c>
      <c r="AH14" s="41"/>
      <c r="AI14" s="41">
        <f t="shared" si="16"/>
        <v>0</v>
      </c>
      <c r="AJ14" s="41">
        <f t="shared" si="17"/>
        <v>12205864</v>
      </c>
      <c r="AK14" s="15">
        <f t="shared" si="0"/>
        <v>2735280</v>
      </c>
      <c r="AL14" s="15">
        <f t="shared" si="18"/>
        <v>8838212</v>
      </c>
      <c r="AM14" s="32">
        <f t="shared" si="19"/>
        <v>6102932</v>
      </c>
    </row>
    <row r="15" spans="1:43" x14ac:dyDescent="0.2">
      <c r="A15" s="4" t="s">
        <v>197</v>
      </c>
      <c r="B15" s="1" t="s">
        <v>210</v>
      </c>
      <c r="C15" s="5" t="s">
        <v>211</v>
      </c>
      <c r="D15" s="92">
        <v>105</v>
      </c>
      <c r="E15" s="15">
        <f t="shared" si="1"/>
        <v>7814730</v>
      </c>
      <c r="F15" s="92">
        <v>55</v>
      </c>
      <c r="G15" s="17">
        <f t="shared" si="2"/>
        <v>1729200</v>
      </c>
      <c r="H15" s="64"/>
      <c r="I15" s="64">
        <f t="shared" si="3"/>
        <v>0</v>
      </c>
      <c r="J15" s="64"/>
      <c r="K15" s="41">
        <f t="shared" si="4"/>
        <v>0</v>
      </c>
      <c r="L15" s="92">
        <v>23</v>
      </c>
      <c r="M15" s="41">
        <f t="shared" si="5"/>
        <v>1711798</v>
      </c>
      <c r="N15" s="92">
        <v>13</v>
      </c>
      <c r="O15" s="41">
        <f t="shared" si="6"/>
        <v>408720</v>
      </c>
      <c r="P15" s="41"/>
      <c r="Q15" s="41">
        <f t="shared" si="7"/>
        <v>0</v>
      </c>
      <c r="R15" s="41"/>
      <c r="S15" s="41">
        <f t="shared" si="8"/>
        <v>0</v>
      </c>
      <c r="T15" s="62"/>
      <c r="U15" s="41">
        <f t="shared" si="9"/>
        <v>0</v>
      </c>
      <c r="V15" s="62"/>
      <c r="W15" s="41">
        <f t="shared" si="10"/>
        <v>0</v>
      </c>
      <c r="X15" s="41"/>
      <c r="Y15" s="41">
        <f t="shared" si="11"/>
        <v>0</v>
      </c>
      <c r="Z15" s="41"/>
      <c r="AA15" s="41">
        <f t="shared" si="12"/>
        <v>0</v>
      </c>
      <c r="AB15" s="62">
        <v>24</v>
      </c>
      <c r="AC15" s="41">
        <f t="shared" si="13"/>
        <v>1786224</v>
      </c>
      <c r="AD15" s="62">
        <v>22</v>
      </c>
      <c r="AE15" s="41">
        <f t="shared" si="14"/>
        <v>691680</v>
      </c>
      <c r="AF15" s="41">
        <v>1</v>
      </c>
      <c r="AG15" s="41">
        <f t="shared" si="15"/>
        <v>74426</v>
      </c>
      <c r="AH15" s="41">
        <v>0</v>
      </c>
      <c r="AI15" s="41">
        <f t="shared" si="16"/>
        <v>0</v>
      </c>
      <c r="AJ15" s="41">
        <f t="shared" si="17"/>
        <v>11312752</v>
      </c>
      <c r="AK15" s="15">
        <f t="shared" si="0"/>
        <v>2829600</v>
      </c>
      <c r="AL15" s="15">
        <f t="shared" si="18"/>
        <v>8485976</v>
      </c>
      <c r="AM15" s="32">
        <f t="shared" si="19"/>
        <v>5730802</v>
      </c>
    </row>
    <row r="16" spans="1:43" x14ac:dyDescent="0.2">
      <c r="A16" s="4" t="s">
        <v>212</v>
      </c>
      <c r="B16" s="1" t="s">
        <v>208</v>
      </c>
      <c r="C16" s="5" t="s">
        <v>213</v>
      </c>
      <c r="D16" s="92">
        <v>268</v>
      </c>
      <c r="E16" s="15">
        <f t="shared" si="1"/>
        <v>19946168</v>
      </c>
      <c r="F16" s="92">
        <v>163</v>
      </c>
      <c r="G16" s="17">
        <f t="shared" si="2"/>
        <v>5124720</v>
      </c>
      <c r="H16" s="64"/>
      <c r="I16" s="64">
        <f t="shared" si="3"/>
        <v>0</v>
      </c>
      <c r="J16" s="64"/>
      <c r="K16" s="41">
        <f t="shared" si="4"/>
        <v>0</v>
      </c>
      <c r="L16" s="92">
        <v>91</v>
      </c>
      <c r="M16" s="41">
        <f t="shared" si="5"/>
        <v>6772766</v>
      </c>
      <c r="N16" s="92">
        <v>73</v>
      </c>
      <c r="O16" s="41">
        <f t="shared" si="6"/>
        <v>2295120</v>
      </c>
      <c r="P16" s="41">
        <v>15</v>
      </c>
      <c r="Q16" s="41">
        <f t="shared" si="7"/>
        <v>1116390</v>
      </c>
      <c r="R16" s="41">
        <v>14</v>
      </c>
      <c r="S16" s="41">
        <f t="shared" si="8"/>
        <v>440160</v>
      </c>
      <c r="T16" s="62"/>
      <c r="U16" s="41">
        <f t="shared" si="9"/>
        <v>0</v>
      </c>
      <c r="V16" s="62"/>
      <c r="W16" s="41">
        <f t="shared" si="10"/>
        <v>0</v>
      </c>
      <c r="X16" s="41"/>
      <c r="Y16" s="41">
        <f t="shared" si="11"/>
        <v>0</v>
      </c>
      <c r="Z16" s="41"/>
      <c r="AA16" s="41">
        <f t="shared" si="12"/>
        <v>0</v>
      </c>
      <c r="AB16" s="62">
        <v>27</v>
      </c>
      <c r="AC16" s="41">
        <f t="shared" si="13"/>
        <v>2009502</v>
      </c>
      <c r="AD16" s="62">
        <v>24</v>
      </c>
      <c r="AE16" s="41">
        <f t="shared" si="14"/>
        <v>754560</v>
      </c>
      <c r="AF16" s="41"/>
      <c r="AG16" s="41">
        <f t="shared" si="15"/>
        <v>0</v>
      </c>
      <c r="AH16" s="41"/>
      <c r="AI16" s="41">
        <f t="shared" si="16"/>
        <v>0</v>
      </c>
      <c r="AJ16" s="41">
        <f t="shared" si="17"/>
        <v>28728436</v>
      </c>
      <c r="AK16" s="15">
        <f t="shared" si="0"/>
        <v>8174400</v>
      </c>
      <c r="AL16" s="15">
        <f t="shared" si="18"/>
        <v>22538618</v>
      </c>
      <c r="AM16" s="32">
        <f t="shared" si="19"/>
        <v>15920768</v>
      </c>
    </row>
    <row r="17" spans="1:39" x14ac:dyDescent="0.2">
      <c r="A17" s="4" t="s">
        <v>203</v>
      </c>
      <c r="B17" s="1" t="s">
        <v>214</v>
      </c>
      <c r="C17" s="5" t="s">
        <v>215</v>
      </c>
      <c r="D17" s="92">
        <v>404</v>
      </c>
      <c r="E17" s="15">
        <f t="shared" si="1"/>
        <v>30068104</v>
      </c>
      <c r="F17" s="92">
        <v>152</v>
      </c>
      <c r="G17" s="17">
        <f t="shared" si="2"/>
        <v>4778880</v>
      </c>
      <c r="H17" s="64"/>
      <c r="I17" s="64">
        <f t="shared" si="3"/>
        <v>0</v>
      </c>
      <c r="J17" s="64"/>
      <c r="K17" s="41">
        <f t="shared" si="4"/>
        <v>0</v>
      </c>
      <c r="L17" s="92">
        <v>108</v>
      </c>
      <c r="M17" s="41">
        <f t="shared" si="5"/>
        <v>8038008</v>
      </c>
      <c r="N17" s="92">
        <v>73</v>
      </c>
      <c r="O17" s="41">
        <f t="shared" si="6"/>
        <v>2295120</v>
      </c>
      <c r="P17" s="41"/>
      <c r="Q17" s="41">
        <f t="shared" si="7"/>
        <v>0</v>
      </c>
      <c r="R17" s="41"/>
      <c r="S17" s="41">
        <f t="shared" si="8"/>
        <v>0</v>
      </c>
      <c r="T17" s="62"/>
      <c r="U17" s="41">
        <f t="shared" si="9"/>
        <v>0</v>
      </c>
      <c r="V17" s="62"/>
      <c r="W17" s="41">
        <f t="shared" si="10"/>
        <v>0</v>
      </c>
      <c r="X17" s="41"/>
      <c r="Y17" s="41">
        <f t="shared" si="11"/>
        <v>0</v>
      </c>
      <c r="Z17" s="41"/>
      <c r="AA17" s="41">
        <f t="shared" si="12"/>
        <v>0</v>
      </c>
      <c r="AB17" s="62">
        <v>10</v>
      </c>
      <c r="AC17" s="41">
        <f t="shared" si="13"/>
        <v>744260</v>
      </c>
      <c r="AD17" s="62">
        <v>9</v>
      </c>
      <c r="AE17" s="41">
        <f t="shared" si="14"/>
        <v>282960</v>
      </c>
      <c r="AF17" s="41"/>
      <c r="AG17" s="41">
        <f t="shared" si="15"/>
        <v>0</v>
      </c>
      <c r="AH17" s="41"/>
      <c r="AI17" s="41">
        <f t="shared" si="16"/>
        <v>0</v>
      </c>
      <c r="AJ17" s="41">
        <f t="shared" si="17"/>
        <v>38850372</v>
      </c>
      <c r="AK17" s="15">
        <f t="shared" si="0"/>
        <v>7356960</v>
      </c>
      <c r="AL17" s="15">
        <f t="shared" si="18"/>
        <v>26782146</v>
      </c>
      <c r="AM17" s="32">
        <f t="shared" si="19"/>
        <v>19425186</v>
      </c>
    </row>
    <row r="18" spans="1:39" x14ac:dyDescent="0.2">
      <c r="A18" s="4" t="s">
        <v>216</v>
      </c>
      <c r="B18" s="1" t="s">
        <v>217</v>
      </c>
      <c r="C18" s="5" t="s">
        <v>218</v>
      </c>
      <c r="D18" s="92">
        <v>227</v>
      </c>
      <c r="E18" s="15">
        <f t="shared" si="1"/>
        <v>16894702</v>
      </c>
      <c r="F18" s="92">
        <v>125</v>
      </c>
      <c r="G18" s="17">
        <f t="shared" si="2"/>
        <v>3930000</v>
      </c>
      <c r="H18" s="64"/>
      <c r="I18" s="64">
        <f t="shared" si="3"/>
        <v>0</v>
      </c>
      <c r="J18" s="64"/>
      <c r="K18" s="41">
        <f t="shared" si="4"/>
        <v>0</v>
      </c>
      <c r="L18" s="92">
        <v>29</v>
      </c>
      <c r="M18" s="41">
        <f t="shared" si="5"/>
        <v>2158354</v>
      </c>
      <c r="N18" s="92">
        <v>23</v>
      </c>
      <c r="O18" s="41">
        <f t="shared" si="6"/>
        <v>723120</v>
      </c>
      <c r="P18" s="41"/>
      <c r="Q18" s="41">
        <f t="shared" si="7"/>
        <v>0</v>
      </c>
      <c r="R18" s="41"/>
      <c r="S18" s="41">
        <f t="shared" si="8"/>
        <v>0</v>
      </c>
      <c r="T18" s="62"/>
      <c r="U18" s="41">
        <f t="shared" si="9"/>
        <v>0</v>
      </c>
      <c r="V18" s="62"/>
      <c r="W18" s="41">
        <f t="shared" si="10"/>
        <v>0</v>
      </c>
      <c r="X18" s="41"/>
      <c r="Y18" s="41">
        <f t="shared" si="11"/>
        <v>0</v>
      </c>
      <c r="Z18" s="41"/>
      <c r="AA18" s="41">
        <f t="shared" si="12"/>
        <v>0</v>
      </c>
      <c r="AB18" s="62">
        <v>66</v>
      </c>
      <c r="AC18" s="41">
        <f t="shared" si="13"/>
        <v>4912116</v>
      </c>
      <c r="AD18" s="62">
        <v>47</v>
      </c>
      <c r="AE18" s="41">
        <f t="shared" si="14"/>
        <v>1477680</v>
      </c>
      <c r="AF18" s="41">
        <v>0</v>
      </c>
      <c r="AG18" s="41">
        <f t="shared" si="15"/>
        <v>0</v>
      </c>
      <c r="AH18" s="41">
        <v>4</v>
      </c>
      <c r="AI18" s="41">
        <f t="shared" si="16"/>
        <v>125760</v>
      </c>
      <c r="AJ18" s="41">
        <f t="shared" si="17"/>
        <v>23965172</v>
      </c>
      <c r="AK18" s="15">
        <f t="shared" si="0"/>
        <v>6130800</v>
      </c>
      <c r="AL18" s="15">
        <f t="shared" si="18"/>
        <v>18113386</v>
      </c>
      <c r="AM18" s="32">
        <f t="shared" si="19"/>
        <v>12108346</v>
      </c>
    </row>
    <row r="19" spans="1:39" x14ac:dyDescent="0.2">
      <c r="A19" s="4" t="s">
        <v>210</v>
      </c>
      <c r="B19" s="1" t="s">
        <v>219</v>
      </c>
      <c r="C19" s="5" t="s">
        <v>220</v>
      </c>
      <c r="D19" s="92">
        <v>550</v>
      </c>
      <c r="E19" s="15">
        <f t="shared" si="1"/>
        <v>40934300</v>
      </c>
      <c r="F19" s="92">
        <v>275</v>
      </c>
      <c r="G19" s="17">
        <f t="shared" si="2"/>
        <v>8646000</v>
      </c>
      <c r="H19" s="64"/>
      <c r="I19" s="64">
        <f t="shared" si="3"/>
        <v>0</v>
      </c>
      <c r="J19" s="64"/>
      <c r="K19" s="41">
        <f t="shared" si="4"/>
        <v>0</v>
      </c>
      <c r="L19" s="92">
        <v>173</v>
      </c>
      <c r="M19" s="41">
        <f t="shared" si="5"/>
        <v>12875698</v>
      </c>
      <c r="N19" s="92">
        <v>126</v>
      </c>
      <c r="O19" s="41">
        <f t="shared" si="6"/>
        <v>3961440</v>
      </c>
      <c r="P19" s="41"/>
      <c r="Q19" s="41">
        <f t="shared" si="7"/>
        <v>0</v>
      </c>
      <c r="R19" s="41"/>
      <c r="S19" s="41">
        <f t="shared" si="8"/>
        <v>0</v>
      </c>
      <c r="T19" s="62"/>
      <c r="U19" s="41">
        <f t="shared" si="9"/>
        <v>0</v>
      </c>
      <c r="V19" s="62"/>
      <c r="W19" s="41">
        <f t="shared" si="10"/>
        <v>0</v>
      </c>
      <c r="X19" s="41"/>
      <c r="Y19" s="41">
        <f t="shared" si="11"/>
        <v>0</v>
      </c>
      <c r="Z19" s="41"/>
      <c r="AA19" s="41">
        <f t="shared" si="12"/>
        <v>0</v>
      </c>
      <c r="AB19" s="62">
        <v>68</v>
      </c>
      <c r="AC19" s="41">
        <f t="shared" si="13"/>
        <v>5060968</v>
      </c>
      <c r="AD19" s="62">
        <v>50</v>
      </c>
      <c r="AE19" s="41">
        <f t="shared" si="14"/>
        <v>1572000</v>
      </c>
      <c r="AF19" s="41"/>
      <c r="AG19" s="41">
        <f t="shared" si="15"/>
        <v>0</v>
      </c>
      <c r="AH19" s="41"/>
      <c r="AI19" s="41">
        <f t="shared" si="16"/>
        <v>0</v>
      </c>
      <c r="AJ19" s="41">
        <f t="shared" si="17"/>
        <v>58870966</v>
      </c>
      <c r="AK19" s="15">
        <f t="shared" si="0"/>
        <v>14179440</v>
      </c>
      <c r="AL19" s="15">
        <f t="shared" si="18"/>
        <v>43614923</v>
      </c>
      <c r="AM19" s="32">
        <f t="shared" si="19"/>
        <v>29435483</v>
      </c>
    </row>
    <row r="20" spans="1:39" x14ac:dyDescent="0.2">
      <c r="A20" s="4" t="s">
        <v>217</v>
      </c>
      <c r="B20" s="1" t="s">
        <v>221</v>
      </c>
      <c r="C20" s="5" t="s">
        <v>222</v>
      </c>
      <c r="D20" s="92">
        <v>135</v>
      </c>
      <c r="E20" s="15">
        <f t="shared" si="1"/>
        <v>10047510</v>
      </c>
      <c r="F20" s="92">
        <v>69</v>
      </c>
      <c r="G20" s="17">
        <f t="shared" si="2"/>
        <v>2169360</v>
      </c>
      <c r="H20" s="64">
        <v>6</v>
      </c>
      <c r="I20" s="64">
        <f t="shared" si="3"/>
        <v>446556</v>
      </c>
      <c r="J20" s="64">
        <v>0</v>
      </c>
      <c r="K20" s="41">
        <f t="shared" si="4"/>
        <v>0</v>
      </c>
      <c r="L20" s="92">
        <v>88</v>
      </c>
      <c r="M20" s="41">
        <f t="shared" si="5"/>
        <v>6549488</v>
      </c>
      <c r="N20" s="92">
        <v>76</v>
      </c>
      <c r="O20" s="41">
        <f t="shared" si="6"/>
        <v>2389440</v>
      </c>
      <c r="P20" s="41">
        <v>2</v>
      </c>
      <c r="Q20" s="41">
        <f t="shared" si="7"/>
        <v>148852</v>
      </c>
      <c r="R20" s="41">
        <v>2</v>
      </c>
      <c r="S20" s="41">
        <f t="shared" si="8"/>
        <v>62880</v>
      </c>
      <c r="T20" s="62"/>
      <c r="U20" s="41">
        <f t="shared" si="9"/>
        <v>0</v>
      </c>
      <c r="V20" s="62"/>
      <c r="W20" s="41">
        <f t="shared" si="10"/>
        <v>0</v>
      </c>
      <c r="X20" s="41"/>
      <c r="Y20" s="41">
        <f t="shared" si="11"/>
        <v>0</v>
      </c>
      <c r="Z20" s="41"/>
      <c r="AA20" s="41">
        <f t="shared" si="12"/>
        <v>0</v>
      </c>
      <c r="AB20" s="62">
        <v>53</v>
      </c>
      <c r="AC20" s="41">
        <f t="shared" si="13"/>
        <v>3944578</v>
      </c>
      <c r="AD20" s="62">
        <v>50</v>
      </c>
      <c r="AE20" s="41">
        <f t="shared" si="14"/>
        <v>1572000</v>
      </c>
      <c r="AF20" s="41">
        <v>1</v>
      </c>
      <c r="AG20" s="41">
        <f t="shared" si="15"/>
        <v>74426</v>
      </c>
      <c r="AH20" s="41">
        <v>1</v>
      </c>
      <c r="AI20" s="41">
        <f t="shared" si="16"/>
        <v>31440</v>
      </c>
      <c r="AJ20" s="41">
        <f t="shared" si="17"/>
        <v>20541576</v>
      </c>
      <c r="AK20" s="15">
        <f t="shared" si="0"/>
        <v>6130800</v>
      </c>
      <c r="AL20" s="15">
        <f t="shared" si="18"/>
        <v>16401588</v>
      </c>
      <c r="AM20" s="32">
        <f t="shared" si="19"/>
        <v>11034942</v>
      </c>
    </row>
    <row r="21" spans="1:39" x14ac:dyDescent="0.2">
      <c r="A21" s="4" t="s">
        <v>223</v>
      </c>
      <c r="B21" s="1" t="s">
        <v>216</v>
      </c>
      <c r="C21" s="5" t="s">
        <v>224</v>
      </c>
      <c r="D21" s="92">
        <v>53</v>
      </c>
      <c r="E21" s="15">
        <f t="shared" si="1"/>
        <v>3944578</v>
      </c>
      <c r="F21" s="92">
        <v>21</v>
      </c>
      <c r="G21" s="17">
        <f t="shared" si="2"/>
        <v>660240</v>
      </c>
      <c r="H21" s="64"/>
      <c r="I21" s="64">
        <f t="shared" si="3"/>
        <v>0</v>
      </c>
      <c r="J21" s="64"/>
      <c r="K21" s="41">
        <f t="shared" si="4"/>
        <v>0</v>
      </c>
      <c r="L21" s="92">
        <v>37</v>
      </c>
      <c r="M21" s="41">
        <f t="shared" si="5"/>
        <v>2753762</v>
      </c>
      <c r="N21" s="92">
        <v>28</v>
      </c>
      <c r="O21" s="41">
        <f t="shared" si="6"/>
        <v>880320</v>
      </c>
      <c r="P21" s="41"/>
      <c r="Q21" s="41">
        <f t="shared" si="7"/>
        <v>0</v>
      </c>
      <c r="R21" s="41"/>
      <c r="S21" s="41">
        <f t="shared" si="8"/>
        <v>0</v>
      </c>
      <c r="T21" s="62"/>
      <c r="U21" s="41">
        <f t="shared" si="9"/>
        <v>0</v>
      </c>
      <c r="V21" s="62"/>
      <c r="W21" s="41">
        <f t="shared" si="10"/>
        <v>0</v>
      </c>
      <c r="X21" s="41"/>
      <c r="Y21" s="41">
        <f t="shared" si="11"/>
        <v>0</v>
      </c>
      <c r="Z21" s="41"/>
      <c r="AA21" s="41">
        <f t="shared" si="12"/>
        <v>0</v>
      </c>
      <c r="AB21" s="62"/>
      <c r="AC21" s="41">
        <f t="shared" si="13"/>
        <v>0</v>
      </c>
      <c r="AD21" s="62"/>
      <c r="AE21" s="41">
        <f t="shared" si="14"/>
        <v>0</v>
      </c>
      <c r="AF21" s="41"/>
      <c r="AG21" s="41">
        <f t="shared" si="15"/>
        <v>0</v>
      </c>
      <c r="AH21" s="41"/>
      <c r="AI21" s="41">
        <f t="shared" si="16"/>
        <v>0</v>
      </c>
      <c r="AJ21" s="41">
        <f t="shared" si="17"/>
        <v>6698340</v>
      </c>
      <c r="AK21" s="15">
        <f t="shared" si="0"/>
        <v>1540560</v>
      </c>
      <c r="AL21" s="15">
        <f t="shared" si="18"/>
        <v>4889730</v>
      </c>
      <c r="AM21" s="32">
        <f t="shared" si="19"/>
        <v>3349170</v>
      </c>
    </row>
    <row r="22" spans="1:39" x14ac:dyDescent="0.2">
      <c r="A22" s="4" t="s">
        <v>219</v>
      </c>
      <c r="B22" s="1" t="s">
        <v>212</v>
      </c>
      <c r="C22" s="5" t="s">
        <v>225</v>
      </c>
      <c r="D22" s="92">
        <v>137</v>
      </c>
      <c r="E22" s="15">
        <f t="shared" si="1"/>
        <v>10196362</v>
      </c>
      <c r="F22" s="92">
        <v>62</v>
      </c>
      <c r="G22" s="17">
        <f t="shared" si="2"/>
        <v>1949280</v>
      </c>
      <c r="H22" s="64"/>
      <c r="I22" s="64">
        <f t="shared" si="3"/>
        <v>0</v>
      </c>
      <c r="J22" s="64"/>
      <c r="K22" s="41">
        <f t="shared" si="4"/>
        <v>0</v>
      </c>
      <c r="L22" s="92"/>
      <c r="M22" s="41">
        <f t="shared" si="5"/>
        <v>0</v>
      </c>
      <c r="N22" s="92"/>
      <c r="O22" s="41">
        <f t="shared" si="6"/>
        <v>0</v>
      </c>
      <c r="P22" s="41">
        <v>40</v>
      </c>
      <c r="Q22" s="41">
        <f t="shared" si="7"/>
        <v>2977040</v>
      </c>
      <c r="R22" s="41">
        <v>21</v>
      </c>
      <c r="S22" s="41">
        <f t="shared" si="8"/>
        <v>660240</v>
      </c>
      <c r="T22" s="62"/>
      <c r="U22" s="41">
        <f t="shared" si="9"/>
        <v>0</v>
      </c>
      <c r="V22" s="62"/>
      <c r="W22" s="41">
        <f t="shared" si="10"/>
        <v>0</v>
      </c>
      <c r="X22" s="41"/>
      <c r="Y22" s="41">
        <f t="shared" si="11"/>
        <v>0</v>
      </c>
      <c r="Z22" s="41"/>
      <c r="AA22" s="41">
        <f t="shared" si="12"/>
        <v>0</v>
      </c>
      <c r="AB22" s="62">
        <v>28</v>
      </c>
      <c r="AC22" s="41">
        <f t="shared" si="13"/>
        <v>2083928</v>
      </c>
      <c r="AD22" s="62">
        <v>22</v>
      </c>
      <c r="AE22" s="41">
        <f t="shared" si="14"/>
        <v>691680</v>
      </c>
      <c r="AF22" s="41"/>
      <c r="AG22" s="41">
        <f t="shared" si="15"/>
        <v>0</v>
      </c>
      <c r="AH22" s="41"/>
      <c r="AI22" s="41">
        <f t="shared" si="16"/>
        <v>0</v>
      </c>
      <c r="AJ22" s="41">
        <f t="shared" si="17"/>
        <v>12280290</v>
      </c>
      <c r="AK22" s="15">
        <f t="shared" si="0"/>
        <v>2640960</v>
      </c>
      <c r="AL22" s="15">
        <f t="shared" si="18"/>
        <v>8781105</v>
      </c>
      <c r="AM22" s="32">
        <f t="shared" si="19"/>
        <v>9777425</v>
      </c>
    </row>
    <row r="23" spans="1:39" x14ac:dyDescent="0.2">
      <c r="A23" s="4" t="s">
        <v>221</v>
      </c>
      <c r="B23" s="1" t="s">
        <v>199</v>
      </c>
      <c r="C23" s="5" t="s">
        <v>226</v>
      </c>
      <c r="D23" s="92">
        <v>65</v>
      </c>
      <c r="E23" s="15">
        <f t="shared" si="1"/>
        <v>4837690</v>
      </c>
      <c r="F23" s="92">
        <v>34</v>
      </c>
      <c r="G23" s="17">
        <f t="shared" si="2"/>
        <v>1068960</v>
      </c>
      <c r="H23" s="64"/>
      <c r="I23" s="64">
        <f t="shared" si="3"/>
        <v>0</v>
      </c>
      <c r="J23" s="64"/>
      <c r="K23" s="41">
        <f t="shared" si="4"/>
        <v>0</v>
      </c>
      <c r="L23" s="92"/>
      <c r="M23" s="41">
        <f t="shared" si="5"/>
        <v>0</v>
      </c>
      <c r="N23" s="92"/>
      <c r="O23" s="41">
        <f t="shared" si="6"/>
        <v>0</v>
      </c>
      <c r="P23" s="41"/>
      <c r="Q23" s="41">
        <f t="shared" si="7"/>
        <v>0</v>
      </c>
      <c r="R23" s="41"/>
      <c r="S23" s="41">
        <f t="shared" si="8"/>
        <v>0</v>
      </c>
      <c r="T23" s="62"/>
      <c r="U23" s="41">
        <f t="shared" si="9"/>
        <v>0</v>
      </c>
      <c r="V23" s="62"/>
      <c r="W23" s="41">
        <f t="shared" si="10"/>
        <v>0</v>
      </c>
      <c r="X23" s="41"/>
      <c r="Y23" s="41">
        <f t="shared" si="11"/>
        <v>0</v>
      </c>
      <c r="Z23" s="41"/>
      <c r="AA23" s="41">
        <f t="shared" si="12"/>
        <v>0</v>
      </c>
      <c r="AB23" s="62">
        <v>13</v>
      </c>
      <c r="AC23" s="41">
        <f t="shared" si="13"/>
        <v>967538</v>
      </c>
      <c r="AD23" s="62">
        <v>9</v>
      </c>
      <c r="AE23" s="41">
        <f t="shared" si="14"/>
        <v>282960</v>
      </c>
      <c r="AF23" s="41">
        <v>3</v>
      </c>
      <c r="AG23" s="41">
        <f t="shared" si="15"/>
        <v>223278</v>
      </c>
      <c r="AH23" s="41">
        <v>3</v>
      </c>
      <c r="AI23" s="41">
        <f t="shared" si="16"/>
        <v>94320</v>
      </c>
      <c r="AJ23" s="41">
        <f t="shared" si="17"/>
        <v>5805228</v>
      </c>
      <c r="AK23" s="15">
        <f t="shared" si="0"/>
        <v>1351920</v>
      </c>
      <c r="AL23" s="15">
        <f t="shared" si="18"/>
        <v>4254534</v>
      </c>
      <c r="AM23" s="32">
        <f t="shared" si="19"/>
        <v>3220212</v>
      </c>
    </row>
    <row r="24" spans="1:39" x14ac:dyDescent="0.2">
      <c r="A24" s="4" t="s">
        <v>214</v>
      </c>
      <c r="B24" s="1" t="s">
        <v>223</v>
      </c>
      <c r="C24" s="5" t="s">
        <v>227</v>
      </c>
      <c r="D24" s="92"/>
      <c r="E24" s="15">
        <f t="shared" si="1"/>
        <v>0</v>
      </c>
      <c r="F24" s="92"/>
      <c r="G24" s="17">
        <f t="shared" si="2"/>
        <v>0</v>
      </c>
      <c r="H24" s="64">
        <v>159</v>
      </c>
      <c r="I24" s="64">
        <f t="shared" si="3"/>
        <v>11833734</v>
      </c>
      <c r="J24" s="64">
        <v>96</v>
      </c>
      <c r="K24" s="41">
        <f t="shared" si="4"/>
        <v>3018240</v>
      </c>
      <c r="L24" s="92">
        <v>35</v>
      </c>
      <c r="M24" s="41">
        <f t="shared" si="5"/>
        <v>2604910</v>
      </c>
      <c r="N24" s="92">
        <v>30</v>
      </c>
      <c r="O24" s="41">
        <f t="shared" si="6"/>
        <v>943200</v>
      </c>
      <c r="P24" s="41">
        <v>2</v>
      </c>
      <c r="Q24" s="41">
        <f t="shared" si="7"/>
        <v>148852</v>
      </c>
      <c r="R24" s="41">
        <v>2</v>
      </c>
      <c r="S24" s="41">
        <f t="shared" si="8"/>
        <v>62880</v>
      </c>
      <c r="T24" s="62"/>
      <c r="U24" s="41">
        <f t="shared" si="9"/>
        <v>0</v>
      </c>
      <c r="V24" s="62"/>
      <c r="W24" s="41">
        <f t="shared" si="10"/>
        <v>0</v>
      </c>
      <c r="X24" s="41"/>
      <c r="Y24" s="41">
        <f t="shared" si="11"/>
        <v>0</v>
      </c>
      <c r="Z24" s="41"/>
      <c r="AA24" s="41">
        <f t="shared" si="12"/>
        <v>0</v>
      </c>
      <c r="AB24" s="62"/>
      <c r="AC24" s="41">
        <f t="shared" si="13"/>
        <v>0</v>
      </c>
      <c r="AD24" s="62"/>
      <c r="AE24" s="41">
        <f t="shared" si="14"/>
        <v>0</v>
      </c>
      <c r="AF24" s="41"/>
      <c r="AG24" s="41">
        <f t="shared" si="15"/>
        <v>0</v>
      </c>
      <c r="AH24" s="41"/>
      <c r="AI24" s="41">
        <f t="shared" si="16"/>
        <v>0</v>
      </c>
      <c r="AJ24" s="41">
        <f t="shared" si="17"/>
        <v>2604910</v>
      </c>
      <c r="AK24" s="15">
        <f t="shared" si="0"/>
        <v>943200</v>
      </c>
      <c r="AL24" s="15">
        <f t="shared" si="18"/>
        <v>2245655</v>
      </c>
      <c r="AM24" s="32">
        <f t="shared" si="19"/>
        <v>16366161</v>
      </c>
    </row>
    <row r="25" spans="1:39" x14ac:dyDescent="0.2">
      <c r="A25" s="4" t="s">
        <v>228</v>
      </c>
      <c r="B25" s="1" t="s">
        <v>229</v>
      </c>
      <c r="C25" s="5" t="s">
        <v>230</v>
      </c>
      <c r="D25" s="92"/>
      <c r="E25" s="15">
        <f t="shared" si="1"/>
        <v>0</v>
      </c>
      <c r="F25" s="92"/>
      <c r="G25" s="17">
        <f t="shared" si="2"/>
        <v>0</v>
      </c>
      <c r="H25" s="64"/>
      <c r="I25" s="64">
        <f t="shared" si="3"/>
        <v>0</v>
      </c>
      <c r="J25" s="64"/>
      <c r="K25" s="41">
        <f t="shared" si="4"/>
        <v>0</v>
      </c>
      <c r="L25" s="92">
        <v>164</v>
      </c>
      <c r="M25" s="41">
        <f t="shared" si="5"/>
        <v>12205864</v>
      </c>
      <c r="N25" s="92">
        <v>80</v>
      </c>
      <c r="O25" s="41">
        <f t="shared" si="6"/>
        <v>2515200</v>
      </c>
      <c r="P25" s="41"/>
      <c r="Q25" s="41">
        <f t="shared" si="7"/>
        <v>0</v>
      </c>
      <c r="R25" s="41"/>
      <c r="S25" s="41">
        <f t="shared" si="8"/>
        <v>0</v>
      </c>
      <c r="T25" s="62"/>
      <c r="U25" s="41">
        <f t="shared" si="9"/>
        <v>0</v>
      </c>
      <c r="V25" s="62"/>
      <c r="W25" s="41">
        <f t="shared" si="10"/>
        <v>0</v>
      </c>
      <c r="X25" s="41"/>
      <c r="Y25" s="41">
        <f t="shared" si="11"/>
        <v>0</v>
      </c>
      <c r="Z25" s="41"/>
      <c r="AA25" s="41">
        <f t="shared" si="12"/>
        <v>0</v>
      </c>
      <c r="AB25" s="62"/>
      <c r="AC25" s="41">
        <f t="shared" si="13"/>
        <v>0</v>
      </c>
      <c r="AD25" s="62"/>
      <c r="AE25" s="41">
        <f t="shared" si="14"/>
        <v>0</v>
      </c>
      <c r="AF25" s="41"/>
      <c r="AG25" s="41">
        <f t="shared" si="15"/>
        <v>0</v>
      </c>
      <c r="AH25" s="41"/>
      <c r="AI25" s="41">
        <f t="shared" si="16"/>
        <v>0</v>
      </c>
      <c r="AJ25" s="41">
        <f t="shared" si="17"/>
        <v>12205864</v>
      </c>
      <c r="AK25" s="15">
        <f t="shared" si="0"/>
        <v>2515200</v>
      </c>
      <c r="AL25" s="15">
        <f t="shared" si="18"/>
        <v>8618132</v>
      </c>
      <c r="AM25" s="32">
        <f t="shared" si="19"/>
        <v>6102932</v>
      </c>
    </row>
    <row r="26" spans="1:39" x14ac:dyDescent="0.2">
      <c r="A26" s="4" t="s">
        <v>231</v>
      </c>
      <c r="B26" s="1" t="s">
        <v>232</v>
      </c>
      <c r="C26" s="5" t="s">
        <v>233</v>
      </c>
      <c r="D26" s="92"/>
      <c r="E26" s="15">
        <f t="shared" si="1"/>
        <v>0</v>
      </c>
      <c r="F26" s="92"/>
      <c r="G26" s="17">
        <f t="shared" si="2"/>
        <v>0</v>
      </c>
      <c r="H26" s="64"/>
      <c r="I26" s="64">
        <f t="shared" si="3"/>
        <v>0</v>
      </c>
      <c r="J26" s="64"/>
      <c r="K26" s="41">
        <f t="shared" si="4"/>
        <v>0</v>
      </c>
      <c r="L26" s="92">
        <v>53</v>
      </c>
      <c r="M26" s="41">
        <f t="shared" si="5"/>
        <v>3944578</v>
      </c>
      <c r="N26" s="92">
        <v>37</v>
      </c>
      <c r="O26" s="41">
        <f t="shared" si="6"/>
        <v>1163280</v>
      </c>
      <c r="P26" s="41"/>
      <c r="Q26" s="41">
        <f t="shared" si="7"/>
        <v>0</v>
      </c>
      <c r="R26" s="41"/>
      <c r="S26" s="41">
        <f t="shared" si="8"/>
        <v>0</v>
      </c>
      <c r="T26" s="62"/>
      <c r="U26" s="41">
        <f t="shared" si="9"/>
        <v>0</v>
      </c>
      <c r="V26" s="62"/>
      <c r="W26" s="41">
        <f t="shared" si="10"/>
        <v>0</v>
      </c>
      <c r="X26" s="41"/>
      <c r="Y26" s="41">
        <f t="shared" si="11"/>
        <v>0</v>
      </c>
      <c r="Z26" s="41"/>
      <c r="AA26" s="41">
        <f t="shared" si="12"/>
        <v>0</v>
      </c>
      <c r="AB26" s="62"/>
      <c r="AC26" s="41">
        <f t="shared" si="13"/>
        <v>0</v>
      </c>
      <c r="AD26" s="62"/>
      <c r="AE26" s="41">
        <f t="shared" si="14"/>
        <v>0</v>
      </c>
      <c r="AF26" s="41"/>
      <c r="AG26" s="41">
        <f t="shared" si="15"/>
        <v>0</v>
      </c>
      <c r="AH26" s="41"/>
      <c r="AI26" s="41">
        <f t="shared" si="16"/>
        <v>0</v>
      </c>
      <c r="AJ26" s="41">
        <f t="shared" si="17"/>
        <v>3944578</v>
      </c>
      <c r="AK26" s="15">
        <f t="shared" si="0"/>
        <v>1163280</v>
      </c>
      <c r="AL26" s="15">
        <f t="shared" si="18"/>
        <v>3135569</v>
      </c>
      <c r="AM26" s="32">
        <f t="shared" si="19"/>
        <v>1972289</v>
      </c>
    </row>
    <row r="27" spans="1:39" x14ac:dyDescent="0.2">
      <c r="A27" s="4" t="s">
        <v>234</v>
      </c>
      <c r="B27" s="1" t="s">
        <v>235</v>
      </c>
      <c r="C27" s="5" t="s">
        <v>236</v>
      </c>
      <c r="D27" s="92"/>
      <c r="E27" s="15">
        <f t="shared" si="1"/>
        <v>0</v>
      </c>
      <c r="F27" s="92"/>
      <c r="G27" s="17">
        <f t="shared" si="2"/>
        <v>0</v>
      </c>
      <c r="H27" s="64"/>
      <c r="I27" s="64">
        <f t="shared" si="3"/>
        <v>0</v>
      </c>
      <c r="J27" s="64"/>
      <c r="K27" s="41">
        <f t="shared" si="4"/>
        <v>0</v>
      </c>
      <c r="L27" s="92"/>
      <c r="M27" s="41">
        <f t="shared" si="5"/>
        <v>0</v>
      </c>
      <c r="N27" s="92"/>
      <c r="O27" s="41">
        <f t="shared" si="6"/>
        <v>0</v>
      </c>
      <c r="P27" s="41">
        <v>26</v>
      </c>
      <c r="Q27" s="41">
        <f t="shared" si="7"/>
        <v>1935076</v>
      </c>
      <c r="R27" s="41">
        <v>18</v>
      </c>
      <c r="S27" s="41">
        <f t="shared" si="8"/>
        <v>565920</v>
      </c>
      <c r="T27" s="62"/>
      <c r="U27" s="41">
        <f t="shared" si="9"/>
        <v>0</v>
      </c>
      <c r="V27" s="62"/>
      <c r="W27" s="41">
        <f t="shared" si="10"/>
        <v>0</v>
      </c>
      <c r="X27" s="41"/>
      <c r="Y27" s="41">
        <f t="shared" si="11"/>
        <v>0</v>
      </c>
      <c r="Z27" s="41"/>
      <c r="AA27" s="41">
        <f t="shared" si="12"/>
        <v>0</v>
      </c>
      <c r="AB27" s="62"/>
      <c r="AC27" s="41">
        <f t="shared" si="13"/>
        <v>0</v>
      </c>
      <c r="AD27" s="62"/>
      <c r="AE27" s="41">
        <f t="shared" si="14"/>
        <v>0</v>
      </c>
      <c r="AF27" s="41"/>
      <c r="AG27" s="41">
        <f t="shared" si="15"/>
        <v>0</v>
      </c>
      <c r="AH27" s="41"/>
      <c r="AI27" s="41">
        <f t="shared" si="16"/>
        <v>0</v>
      </c>
      <c r="AJ27" s="41">
        <f t="shared" si="17"/>
        <v>0</v>
      </c>
      <c r="AK27" s="15">
        <f t="shared" si="0"/>
        <v>0</v>
      </c>
      <c r="AL27" s="15">
        <f t="shared" si="18"/>
        <v>0</v>
      </c>
      <c r="AM27" s="32">
        <f t="shared" si="19"/>
        <v>2500996</v>
      </c>
    </row>
    <row r="28" spans="1:39" x14ac:dyDescent="0.2">
      <c r="A28" s="4" t="s">
        <v>237</v>
      </c>
      <c r="B28" s="1" t="s">
        <v>238</v>
      </c>
      <c r="C28" s="5" t="s">
        <v>239</v>
      </c>
      <c r="D28" s="92"/>
      <c r="E28" s="15">
        <f t="shared" si="1"/>
        <v>0</v>
      </c>
      <c r="F28" s="92"/>
      <c r="G28" s="17">
        <f t="shared" si="2"/>
        <v>0</v>
      </c>
      <c r="H28" s="64"/>
      <c r="I28" s="64">
        <f t="shared" si="3"/>
        <v>0</v>
      </c>
      <c r="J28" s="64"/>
      <c r="K28" s="41">
        <f t="shared" si="4"/>
        <v>0</v>
      </c>
      <c r="L28" s="92">
        <v>41</v>
      </c>
      <c r="M28" s="41">
        <f t="shared" si="5"/>
        <v>3051466</v>
      </c>
      <c r="N28" s="92">
        <v>26</v>
      </c>
      <c r="O28" s="41">
        <f t="shared" si="6"/>
        <v>817440</v>
      </c>
      <c r="P28" s="41"/>
      <c r="Q28" s="41">
        <f t="shared" si="7"/>
        <v>0</v>
      </c>
      <c r="R28" s="41"/>
      <c r="S28" s="41">
        <f t="shared" si="8"/>
        <v>0</v>
      </c>
      <c r="T28" s="62"/>
      <c r="U28" s="41">
        <f t="shared" si="9"/>
        <v>0</v>
      </c>
      <c r="V28" s="62"/>
      <c r="W28" s="41">
        <f t="shared" si="10"/>
        <v>0</v>
      </c>
      <c r="X28" s="41"/>
      <c r="Y28" s="41">
        <f t="shared" si="11"/>
        <v>0</v>
      </c>
      <c r="Z28" s="41"/>
      <c r="AA28" s="41">
        <f t="shared" si="12"/>
        <v>0</v>
      </c>
      <c r="AB28" s="62"/>
      <c r="AC28" s="41">
        <f t="shared" si="13"/>
        <v>0</v>
      </c>
      <c r="AD28" s="62"/>
      <c r="AE28" s="41">
        <f t="shared" si="14"/>
        <v>0</v>
      </c>
      <c r="AF28" s="41"/>
      <c r="AG28" s="41">
        <f t="shared" si="15"/>
        <v>0</v>
      </c>
      <c r="AH28" s="41"/>
      <c r="AI28" s="41">
        <f t="shared" si="16"/>
        <v>0</v>
      </c>
      <c r="AJ28" s="41">
        <f t="shared" si="17"/>
        <v>3051466</v>
      </c>
      <c r="AK28" s="15">
        <f t="shared" si="0"/>
        <v>817440</v>
      </c>
      <c r="AL28" s="15">
        <f t="shared" si="18"/>
        <v>2343173</v>
      </c>
      <c r="AM28" s="32">
        <f t="shared" si="19"/>
        <v>1525733</v>
      </c>
    </row>
    <row r="29" spans="1:39" x14ac:dyDescent="0.2">
      <c r="A29" s="4" t="s">
        <v>240</v>
      </c>
      <c r="B29" s="1" t="s">
        <v>241</v>
      </c>
      <c r="C29" s="5" t="s">
        <v>242</v>
      </c>
      <c r="D29" s="92">
        <v>293</v>
      </c>
      <c r="E29" s="15">
        <f t="shared" si="1"/>
        <v>21806818</v>
      </c>
      <c r="F29" s="92">
        <v>172</v>
      </c>
      <c r="G29" s="17">
        <f t="shared" si="2"/>
        <v>5407680</v>
      </c>
      <c r="H29" s="64">
        <v>11</v>
      </c>
      <c r="I29" s="64">
        <f t="shared" si="3"/>
        <v>818686</v>
      </c>
      <c r="J29" s="64">
        <v>3</v>
      </c>
      <c r="K29" s="41">
        <f t="shared" si="4"/>
        <v>94320</v>
      </c>
      <c r="L29" s="92">
        <v>144</v>
      </c>
      <c r="M29" s="41">
        <f t="shared" si="5"/>
        <v>10717344</v>
      </c>
      <c r="N29" s="92">
        <v>88</v>
      </c>
      <c r="O29" s="41">
        <f t="shared" si="6"/>
        <v>2766720</v>
      </c>
      <c r="P29" s="41"/>
      <c r="Q29" s="41">
        <f t="shared" si="7"/>
        <v>0</v>
      </c>
      <c r="R29" s="41"/>
      <c r="S29" s="41">
        <f t="shared" si="8"/>
        <v>0</v>
      </c>
      <c r="T29" s="62"/>
      <c r="U29" s="41">
        <f t="shared" si="9"/>
        <v>0</v>
      </c>
      <c r="V29" s="62"/>
      <c r="W29" s="41">
        <f t="shared" si="10"/>
        <v>0</v>
      </c>
      <c r="X29" s="41"/>
      <c r="Y29" s="41">
        <f t="shared" si="11"/>
        <v>0</v>
      </c>
      <c r="Z29" s="41"/>
      <c r="AA29" s="41">
        <f t="shared" si="12"/>
        <v>0</v>
      </c>
      <c r="AB29" s="62">
        <v>43</v>
      </c>
      <c r="AC29" s="41">
        <f t="shared" si="13"/>
        <v>3200318</v>
      </c>
      <c r="AD29" s="62">
        <v>40</v>
      </c>
      <c r="AE29" s="41">
        <f t="shared" si="14"/>
        <v>1257600</v>
      </c>
      <c r="AF29" s="41"/>
      <c r="AG29" s="41">
        <f t="shared" si="15"/>
        <v>0</v>
      </c>
      <c r="AH29" s="41"/>
      <c r="AI29" s="41">
        <f t="shared" si="16"/>
        <v>0</v>
      </c>
      <c r="AJ29" s="41">
        <f t="shared" si="17"/>
        <v>35724480</v>
      </c>
      <c r="AK29" s="15">
        <f t="shared" si="0"/>
        <v>9432000</v>
      </c>
      <c r="AL29" s="15">
        <f t="shared" si="18"/>
        <v>27294240</v>
      </c>
      <c r="AM29" s="32">
        <f t="shared" si="19"/>
        <v>18775246</v>
      </c>
    </row>
    <row r="30" spans="1:39" x14ac:dyDescent="0.2">
      <c r="A30" s="4" t="s">
        <v>243</v>
      </c>
      <c r="B30" s="1" t="s">
        <v>244</v>
      </c>
      <c r="C30" s="5" t="s">
        <v>245</v>
      </c>
      <c r="D30" s="92"/>
      <c r="E30" s="15">
        <f t="shared" si="1"/>
        <v>0</v>
      </c>
      <c r="F30" s="92"/>
      <c r="G30" s="17">
        <f t="shared" si="2"/>
        <v>0</v>
      </c>
      <c r="H30" s="64">
        <v>65</v>
      </c>
      <c r="I30" s="64">
        <f t="shared" si="3"/>
        <v>4837690</v>
      </c>
      <c r="J30" s="64">
        <v>44</v>
      </c>
      <c r="K30" s="41">
        <f t="shared" si="4"/>
        <v>1383360</v>
      </c>
      <c r="L30" s="92"/>
      <c r="M30" s="41">
        <f t="shared" si="5"/>
        <v>0</v>
      </c>
      <c r="N30" s="92"/>
      <c r="O30" s="41">
        <f t="shared" si="6"/>
        <v>0</v>
      </c>
      <c r="P30" s="41">
        <v>17</v>
      </c>
      <c r="Q30" s="41">
        <f t="shared" si="7"/>
        <v>1265242</v>
      </c>
      <c r="R30" s="41">
        <v>8</v>
      </c>
      <c r="S30" s="41">
        <f t="shared" si="8"/>
        <v>251520</v>
      </c>
      <c r="T30" s="62"/>
      <c r="U30" s="41">
        <f t="shared" si="9"/>
        <v>0</v>
      </c>
      <c r="V30" s="62"/>
      <c r="W30" s="41">
        <f t="shared" si="10"/>
        <v>0</v>
      </c>
      <c r="X30" s="41"/>
      <c r="Y30" s="41">
        <f t="shared" si="11"/>
        <v>0</v>
      </c>
      <c r="Z30" s="41"/>
      <c r="AA30" s="41">
        <f t="shared" si="12"/>
        <v>0</v>
      </c>
      <c r="AB30" s="62"/>
      <c r="AC30" s="41">
        <f t="shared" si="13"/>
        <v>0</v>
      </c>
      <c r="AD30" s="62"/>
      <c r="AE30" s="41">
        <f t="shared" si="14"/>
        <v>0</v>
      </c>
      <c r="AF30" s="41"/>
      <c r="AG30" s="41">
        <f t="shared" si="15"/>
        <v>0</v>
      </c>
      <c r="AH30" s="41"/>
      <c r="AI30" s="41">
        <f t="shared" si="16"/>
        <v>0</v>
      </c>
      <c r="AJ30" s="41">
        <f t="shared" si="17"/>
        <v>0</v>
      </c>
      <c r="AK30" s="15">
        <f t="shared" si="0"/>
        <v>0</v>
      </c>
      <c r="AL30" s="15">
        <f t="shared" si="18"/>
        <v>0</v>
      </c>
      <c r="AM30" s="32">
        <f t="shared" si="19"/>
        <v>7737812</v>
      </c>
    </row>
    <row r="31" spans="1:39" x14ac:dyDescent="0.2">
      <c r="A31" s="4" t="s">
        <v>246</v>
      </c>
      <c r="B31" s="1" t="s">
        <v>247</v>
      </c>
      <c r="C31" s="5" t="s">
        <v>248</v>
      </c>
      <c r="D31" s="92"/>
      <c r="E31" s="15">
        <f t="shared" si="1"/>
        <v>0</v>
      </c>
      <c r="F31" s="92"/>
      <c r="G31" s="17">
        <f t="shared" si="2"/>
        <v>0</v>
      </c>
      <c r="H31" s="64">
        <v>92</v>
      </c>
      <c r="I31" s="64">
        <f t="shared" si="3"/>
        <v>6847192</v>
      </c>
      <c r="J31" s="64">
        <v>59</v>
      </c>
      <c r="K31" s="41">
        <f t="shared" si="4"/>
        <v>1854960</v>
      </c>
      <c r="L31" s="92">
        <v>47</v>
      </c>
      <c r="M31" s="41">
        <f t="shared" si="5"/>
        <v>3498022</v>
      </c>
      <c r="N31" s="92">
        <v>31</v>
      </c>
      <c r="O31" s="41">
        <f t="shared" si="6"/>
        <v>974640</v>
      </c>
      <c r="P31" s="41"/>
      <c r="Q31" s="41">
        <f t="shared" si="7"/>
        <v>0</v>
      </c>
      <c r="R31" s="41"/>
      <c r="S31" s="41">
        <f t="shared" si="8"/>
        <v>0</v>
      </c>
      <c r="T31" s="62"/>
      <c r="U31" s="41">
        <f t="shared" si="9"/>
        <v>0</v>
      </c>
      <c r="V31" s="62"/>
      <c r="W31" s="41">
        <f t="shared" si="10"/>
        <v>0</v>
      </c>
      <c r="X31" s="41"/>
      <c r="Y31" s="41">
        <f t="shared" si="11"/>
        <v>0</v>
      </c>
      <c r="Z31" s="41"/>
      <c r="AA31" s="41">
        <f t="shared" si="12"/>
        <v>0</v>
      </c>
      <c r="AB31" s="62"/>
      <c r="AC31" s="41">
        <f t="shared" si="13"/>
        <v>0</v>
      </c>
      <c r="AD31" s="62"/>
      <c r="AE31" s="41">
        <f t="shared" si="14"/>
        <v>0</v>
      </c>
      <c r="AF31" s="41">
        <v>4</v>
      </c>
      <c r="AG31" s="41">
        <f t="shared" si="15"/>
        <v>297704</v>
      </c>
      <c r="AH31" s="41">
        <v>3</v>
      </c>
      <c r="AI31" s="41">
        <f t="shared" si="16"/>
        <v>94320</v>
      </c>
      <c r="AJ31" s="41">
        <f t="shared" si="17"/>
        <v>3498022</v>
      </c>
      <c r="AK31" s="15">
        <f t="shared" si="0"/>
        <v>974640</v>
      </c>
      <c r="AL31" s="15">
        <f t="shared" si="18"/>
        <v>2723651</v>
      </c>
      <c r="AM31" s="32">
        <f t="shared" si="19"/>
        <v>10843187</v>
      </c>
    </row>
    <row r="32" spans="1:39" x14ac:dyDescent="0.2">
      <c r="A32" s="4" t="s">
        <v>249</v>
      </c>
      <c r="B32" s="1" t="s">
        <v>250</v>
      </c>
      <c r="C32" s="5" t="s">
        <v>251</v>
      </c>
      <c r="D32" s="92">
        <v>133</v>
      </c>
      <c r="E32" s="15">
        <f t="shared" si="1"/>
        <v>9898658</v>
      </c>
      <c r="F32" s="92">
        <v>87</v>
      </c>
      <c r="G32" s="17">
        <f t="shared" si="2"/>
        <v>2735280</v>
      </c>
      <c r="H32" s="64"/>
      <c r="I32" s="64">
        <f t="shared" si="3"/>
        <v>0</v>
      </c>
      <c r="J32" s="64"/>
      <c r="K32" s="41">
        <f t="shared" si="4"/>
        <v>0</v>
      </c>
      <c r="L32" s="92">
        <v>36</v>
      </c>
      <c r="M32" s="41">
        <f t="shared" si="5"/>
        <v>2679336</v>
      </c>
      <c r="N32" s="92">
        <v>19</v>
      </c>
      <c r="O32" s="41">
        <f t="shared" si="6"/>
        <v>597360</v>
      </c>
      <c r="P32" s="41"/>
      <c r="Q32" s="41">
        <f t="shared" si="7"/>
        <v>0</v>
      </c>
      <c r="R32" s="41"/>
      <c r="S32" s="41">
        <f t="shared" si="8"/>
        <v>0</v>
      </c>
      <c r="T32" s="62"/>
      <c r="U32" s="41">
        <f t="shared" si="9"/>
        <v>0</v>
      </c>
      <c r="V32" s="62"/>
      <c r="W32" s="41">
        <f t="shared" si="10"/>
        <v>0</v>
      </c>
      <c r="X32" s="41"/>
      <c r="Y32" s="41">
        <f t="shared" si="11"/>
        <v>0</v>
      </c>
      <c r="Z32" s="41"/>
      <c r="AA32" s="41">
        <f t="shared" si="12"/>
        <v>0</v>
      </c>
      <c r="AB32" s="62">
        <v>30</v>
      </c>
      <c r="AC32" s="41">
        <f t="shared" si="13"/>
        <v>2232780</v>
      </c>
      <c r="AD32" s="62">
        <v>23</v>
      </c>
      <c r="AE32" s="41">
        <f t="shared" si="14"/>
        <v>723120</v>
      </c>
      <c r="AF32" s="41"/>
      <c r="AG32" s="41">
        <f t="shared" si="15"/>
        <v>0</v>
      </c>
      <c r="AH32" s="41"/>
      <c r="AI32" s="41">
        <f t="shared" si="16"/>
        <v>0</v>
      </c>
      <c r="AJ32" s="41">
        <f t="shared" si="17"/>
        <v>14810774</v>
      </c>
      <c r="AK32" s="15">
        <f t="shared" si="0"/>
        <v>4055760</v>
      </c>
      <c r="AL32" s="15">
        <f t="shared" si="18"/>
        <v>11461147</v>
      </c>
      <c r="AM32" s="32">
        <f t="shared" si="19"/>
        <v>7405387</v>
      </c>
    </row>
    <row r="33" spans="1:41" x14ac:dyDescent="0.2">
      <c r="A33" s="4" t="s">
        <v>252</v>
      </c>
      <c r="B33" s="1" t="s">
        <v>253</v>
      </c>
      <c r="C33" s="5" t="s">
        <v>254</v>
      </c>
      <c r="D33" s="92">
        <v>173</v>
      </c>
      <c r="E33" s="15">
        <f t="shared" si="1"/>
        <v>12875698</v>
      </c>
      <c r="F33" s="92">
        <v>99</v>
      </c>
      <c r="G33" s="17">
        <f t="shared" si="2"/>
        <v>3112560</v>
      </c>
      <c r="H33" s="64">
        <v>15</v>
      </c>
      <c r="I33" s="64">
        <f t="shared" si="3"/>
        <v>1116390</v>
      </c>
      <c r="J33" s="64">
        <v>4</v>
      </c>
      <c r="K33" s="41">
        <f t="shared" si="4"/>
        <v>125760</v>
      </c>
      <c r="L33" s="92"/>
      <c r="M33" s="41">
        <f t="shared" si="5"/>
        <v>0</v>
      </c>
      <c r="N33" s="92"/>
      <c r="O33" s="41">
        <f t="shared" si="6"/>
        <v>0</v>
      </c>
      <c r="P33" s="41">
        <v>50</v>
      </c>
      <c r="Q33" s="41">
        <f t="shared" si="7"/>
        <v>3721300</v>
      </c>
      <c r="R33" s="41">
        <v>40</v>
      </c>
      <c r="S33" s="41">
        <f t="shared" si="8"/>
        <v>1257600</v>
      </c>
      <c r="T33" s="62"/>
      <c r="U33" s="41">
        <f t="shared" si="9"/>
        <v>0</v>
      </c>
      <c r="V33" s="62"/>
      <c r="W33" s="41">
        <f t="shared" si="10"/>
        <v>0</v>
      </c>
      <c r="X33" s="41"/>
      <c r="Y33" s="41">
        <f t="shared" si="11"/>
        <v>0</v>
      </c>
      <c r="Z33" s="41"/>
      <c r="AA33" s="41">
        <f t="shared" si="12"/>
        <v>0</v>
      </c>
      <c r="AB33" s="62"/>
      <c r="AC33" s="41">
        <f t="shared" si="13"/>
        <v>0</v>
      </c>
      <c r="AD33" s="62"/>
      <c r="AE33" s="41">
        <f t="shared" si="14"/>
        <v>0</v>
      </c>
      <c r="AF33" s="41"/>
      <c r="AG33" s="41">
        <f t="shared" si="15"/>
        <v>0</v>
      </c>
      <c r="AH33" s="41"/>
      <c r="AI33" s="41">
        <f t="shared" si="16"/>
        <v>0</v>
      </c>
      <c r="AJ33" s="41">
        <f t="shared" si="17"/>
        <v>12875698</v>
      </c>
      <c r="AK33" s="15">
        <f t="shared" si="0"/>
        <v>3112560</v>
      </c>
      <c r="AL33" s="15">
        <f t="shared" si="18"/>
        <v>9550409</v>
      </c>
      <c r="AM33" s="32">
        <f t="shared" si="19"/>
        <v>12658899</v>
      </c>
    </row>
    <row r="34" spans="1:41" x14ac:dyDescent="0.2">
      <c r="A34" s="4" t="s">
        <v>2</v>
      </c>
      <c r="B34" s="1" t="s">
        <v>3</v>
      </c>
      <c r="C34" s="5" t="s">
        <v>4</v>
      </c>
      <c r="D34" s="92">
        <v>37</v>
      </c>
      <c r="E34" s="15">
        <f t="shared" si="1"/>
        <v>2753762</v>
      </c>
      <c r="F34" s="92">
        <v>24</v>
      </c>
      <c r="G34" s="17">
        <f t="shared" si="2"/>
        <v>754560</v>
      </c>
      <c r="H34" s="64"/>
      <c r="I34" s="64">
        <f t="shared" si="3"/>
        <v>0</v>
      </c>
      <c r="J34" s="64"/>
      <c r="K34" s="41">
        <f t="shared" si="4"/>
        <v>0</v>
      </c>
      <c r="L34" s="92">
        <v>11</v>
      </c>
      <c r="M34" s="41">
        <f t="shared" si="5"/>
        <v>818686</v>
      </c>
      <c r="N34" s="92">
        <v>8</v>
      </c>
      <c r="O34" s="41">
        <f t="shared" si="6"/>
        <v>251520</v>
      </c>
      <c r="P34" s="41"/>
      <c r="Q34" s="41">
        <f t="shared" si="7"/>
        <v>0</v>
      </c>
      <c r="R34" s="41"/>
      <c r="S34" s="41">
        <f t="shared" si="8"/>
        <v>0</v>
      </c>
      <c r="T34" s="62"/>
      <c r="U34" s="41">
        <f t="shared" si="9"/>
        <v>0</v>
      </c>
      <c r="V34" s="62"/>
      <c r="W34" s="41">
        <f t="shared" si="10"/>
        <v>0</v>
      </c>
      <c r="X34" s="41"/>
      <c r="Y34" s="41">
        <f t="shared" si="11"/>
        <v>0</v>
      </c>
      <c r="Z34" s="41"/>
      <c r="AA34" s="41">
        <f t="shared" si="12"/>
        <v>0</v>
      </c>
      <c r="AB34" s="62"/>
      <c r="AC34" s="41">
        <f t="shared" si="13"/>
        <v>0</v>
      </c>
      <c r="AD34" s="62"/>
      <c r="AE34" s="41">
        <f t="shared" si="14"/>
        <v>0</v>
      </c>
      <c r="AF34" s="41"/>
      <c r="AG34" s="41">
        <f t="shared" si="15"/>
        <v>0</v>
      </c>
      <c r="AH34" s="41"/>
      <c r="AI34" s="41">
        <f t="shared" si="16"/>
        <v>0</v>
      </c>
      <c r="AJ34" s="41">
        <f t="shared" si="17"/>
        <v>3572448</v>
      </c>
      <c r="AK34" s="15">
        <f t="shared" si="0"/>
        <v>1006080</v>
      </c>
      <c r="AL34" s="15">
        <f t="shared" si="18"/>
        <v>2792304</v>
      </c>
      <c r="AM34" s="32">
        <f t="shared" si="19"/>
        <v>1786224</v>
      </c>
    </row>
    <row r="35" spans="1:41" x14ac:dyDescent="0.2">
      <c r="A35" s="4" t="s">
        <v>229</v>
      </c>
      <c r="B35" s="1" t="s">
        <v>228</v>
      </c>
      <c r="C35" s="5" t="s">
        <v>255</v>
      </c>
      <c r="D35" s="92">
        <v>243</v>
      </c>
      <c r="E35" s="15">
        <f t="shared" si="1"/>
        <v>18085518</v>
      </c>
      <c r="F35" s="92">
        <v>147</v>
      </c>
      <c r="G35" s="17">
        <f t="shared" si="2"/>
        <v>4621680</v>
      </c>
      <c r="H35" s="64"/>
      <c r="I35" s="64">
        <f t="shared" si="3"/>
        <v>0</v>
      </c>
      <c r="J35" s="64"/>
      <c r="K35" s="41">
        <f t="shared" si="4"/>
        <v>0</v>
      </c>
      <c r="L35" s="92">
        <v>25</v>
      </c>
      <c r="M35" s="41">
        <f t="shared" si="5"/>
        <v>1860650</v>
      </c>
      <c r="N35" s="92">
        <v>19</v>
      </c>
      <c r="O35" s="41">
        <f t="shared" si="6"/>
        <v>597360</v>
      </c>
      <c r="P35" s="41"/>
      <c r="Q35" s="41">
        <f t="shared" si="7"/>
        <v>0</v>
      </c>
      <c r="R35" s="41"/>
      <c r="S35" s="41">
        <f t="shared" si="8"/>
        <v>0</v>
      </c>
      <c r="T35" s="62"/>
      <c r="U35" s="41">
        <f t="shared" si="9"/>
        <v>0</v>
      </c>
      <c r="V35" s="62"/>
      <c r="W35" s="41">
        <f t="shared" si="10"/>
        <v>0</v>
      </c>
      <c r="X35" s="41"/>
      <c r="Y35" s="41">
        <f t="shared" si="11"/>
        <v>0</v>
      </c>
      <c r="Z35" s="41"/>
      <c r="AA35" s="41">
        <f t="shared" si="12"/>
        <v>0</v>
      </c>
      <c r="AB35" s="62">
        <v>24</v>
      </c>
      <c r="AC35" s="41">
        <f t="shared" si="13"/>
        <v>1786224</v>
      </c>
      <c r="AD35" s="62">
        <v>19</v>
      </c>
      <c r="AE35" s="41">
        <f t="shared" si="14"/>
        <v>597360</v>
      </c>
      <c r="AF35" s="41"/>
      <c r="AG35" s="41">
        <f t="shared" si="15"/>
        <v>0</v>
      </c>
      <c r="AH35" s="41"/>
      <c r="AI35" s="41">
        <f t="shared" si="16"/>
        <v>0</v>
      </c>
      <c r="AJ35" s="41">
        <f t="shared" si="17"/>
        <v>21732392</v>
      </c>
      <c r="AK35" s="15">
        <f t="shared" si="0"/>
        <v>5816400</v>
      </c>
      <c r="AL35" s="15">
        <f t="shared" si="18"/>
        <v>16682596</v>
      </c>
      <c r="AM35" s="32">
        <f t="shared" si="19"/>
        <v>10866196</v>
      </c>
    </row>
    <row r="36" spans="1:41" x14ac:dyDescent="0.2">
      <c r="A36" s="4" t="s">
        <v>253</v>
      </c>
      <c r="B36" s="1" t="s">
        <v>240</v>
      </c>
      <c r="C36" s="5" t="s">
        <v>256</v>
      </c>
      <c r="D36" s="92">
        <v>143</v>
      </c>
      <c r="E36" s="15">
        <f t="shared" si="1"/>
        <v>10642918</v>
      </c>
      <c r="F36" s="92">
        <v>73</v>
      </c>
      <c r="G36" s="17">
        <f t="shared" si="2"/>
        <v>2295120</v>
      </c>
      <c r="H36" s="64"/>
      <c r="I36" s="64">
        <f t="shared" si="3"/>
        <v>0</v>
      </c>
      <c r="J36" s="64"/>
      <c r="K36" s="41">
        <f t="shared" si="4"/>
        <v>0</v>
      </c>
      <c r="L36" s="92">
        <v>49</v>
      </c>
      <c r="M36" s="41">
        <f t="shared" si="5"/>
        <v>3646874</v>
      </c>
      <c r="N36" s="92">
        <v>42</v>
      </c>
      <c r="O36" s="41">
        <f t="shared" si="6"/>
        <v>1320480</v>
      </c>
      <c r="P36" s="41">
        <v>1</v>
      </c>
      <c r="Q36" s="41">
        <f t="shared" si="7"/>
        <v>74426</v>
      </c>
      <c r="R36" s="41">
        <v>1</v>
      </c>
      <c r="S36" s="41">
        <f t="shared" si="8"/>
        <v>31440</v>
      </c>
      <c r="T36" s="62"/>
      <c r="U36" s="41">
        <f t="shared" si="9"/>
        <v>0</v>
      </c>
      <c r="V36" s="62"/>
      <c r="W36" s="41">
        <f t="shared" si="10"/>
        <v>0</v>
      </c>
      <c r="X36" s="41"/>
      <c r="Y36" s="41">
        <f t="shared" si="11"/>
        <v>0</v>
      </c>
      <c r="Z36" s="41"/>
      <c r="AA36" s="41">
        <f t="shared" si="12"/>
        <v>0</v>
      </c>
      <c r="AB36" s="62"/>
      <c r="AC36" s="41">
        <f t="shared" si="13"/>
        <v>0</v>
      </c>
      <c r="AD36" s="62"/>
      <c r="AE36" s="41">
        <f t="shared" si="14"/>
        <v>0</v>
      </c>
      <c r="AF36" s="41"/>
      <c r="AG36" s="41">
        <f t="shared" si="15"/>
        <v>0</v>
      </c>
      <c r="AH36" s="41"/>
      <c r="AI36" s="41">
        <f t="shared" si="16"/>
        <v>0</v>
      </c>
      <c r="AJ36" s="41">
        <f t="shared" si="17"/>
        <v>14289792</v>
      </c>
      <c r="AK36" s="15">
        <f t="shared" si="0"/>
        <v>3615600</v>
      </c>
      <c r="AL36" s="15">
        <f t="shared" si="18"/>
        <v>10760496</v>
      </c>
      <c r="AM36" s="32">
        <f t="shared" si="19"/>
        <v>7250762</v>
      </c>
    </row>
    <row r="37" spans="1:41" x14ac:dyDescent="0.2">
      <c r="A37" s="4" t="s">
        <v>232</v>
      </c>
      <c r="B37" s="1" t="s">
        <v>234</v>
      </c>
      <c r="C37" s="5" t="s">
        <v>257</v>
      </c>
      <c r="D37" s="92">
        <v>71</v>
      </c>
      <c r="E37" s="15">
        <f t="shared" si="1"/>
        <v>5284246</v>
      </c>
      <c r="F37" s="92">
        <v>37</v>
      </c>
      <c r="G37" s="17">
        <f t="shared" si="2"/>
        <v>1163280</v>
      </c>
      <c r="H37" s="64"/>
      <c r="I37" s="64">
        <f t="shared" si="3"/>
        <v>0</v>
      </c>
      <c r="J37" s="64"/>
      <c r="K37" s="41">
        <f t="shared" si="4"/>
        <v>0</v>
      </c>
      <c r="L37" s="92">
        <v>22</v>
      </c>
      <c r="M37" s="41">
        <f t="shared" si="5"/>
        <v>1637372</v>
      </c>
      <c r="N37" s="92">
        <v>16</v>
      </c>
      <c r="O37" s="41">
        <f t="shared" si="6"/>
        <v>503040</v>
      </c>
      <c r="P37" s="41"/>
      <c r="Q37" s="41">
        <f t="shared" si="7"/>
        <v>0</v>
      </c>
      <c r="R37" s="41"/>
      <c r="S37" s="41">
        <f t="shared" si="8"/>
        <v>0</v>
      </c>
      <c r="T37" s="62"/>
      <c r="U37" s="41">
        <f t="shared" si="9"/>
        <v>0</v>
      </c>
      <c r="V37" s="62"/>
      <c r="W37" s="41">
        <f t="shared" si="10"/>
        <v>0</v>
      </c>
      <c r="X37" s="41"/>
      <c r="Y37" s="41">
        <f t="shared" si="11"/>
        <v>0</v>
      </c>
      <c r="Z37" s="41"/>
      <c r="AA37" s="41">
        <f t="shared" si="12"/>
        <v>0</v>
      </c>
      <c r="AB37" s="62"/>
      <c r="AC37" s="41">
        <f t="shared" si="13"/>
        <v>0</v>
      </c>
      <c r="AD37" s="62"/>
      <c r="AE37" s="41">
        <f t="shared" si="14"/>
        <v>0</v>
      </c>
      <c r="AF37" s="41"/>
      <c r="AG37" s="41">
        <f t="shared" si="15"/>
        <v>0</v>
      </c>
      <c r="AH37" s="41"/>
      <c r="AI37" s="41">
        <f t="shared" si="16"/>
        <v>0</v>
      </c>
      <c r="AJ37" s="41">
        <f t="shared" si="17"/>
        <v>6921618</v>
      </c>
      <c r="AK37" s="15">
        <f t="shared" si="0"/>
        <v>1666320</v>
      </c>
      <c r="AL37" s="15">
        <f t="shared" si="18"/>
        <v>5127129</v>
      </c>
      <c r="AM37" s="32">
        <f t="shared" si="19"/>
        <v>3460809</v>
      </c>
    </row>
    <row r="38" spans="1:41" x14ac:dyDescent="0.2">
      <c r="A38" s="4" t="s">
        <v>244</v>
      </c>
      <c r="B38" s="1" t="s">
        <v>231</v>
      </c>
      <c r="C38" s="5" t="s">
        <v>258</v>
      </c>
      <c r="D38" s="92">
        <v>35</v>
      </c>
      <c r="E38" s="15">
        <f t="shared" si="1"/>
        <v>2604910</v>
      </c>
      <c r="F38" s="92">
        <v>18</v>
      </c>
      <c r="G38" s="17">
        <f t="shared" si="2"/>
        <v>565920</v>
      </c>
      <c r="H38" s="64"/>
      <c r="I38" s="64">
        <f t="shared" si="3"/>
        <v>0</v>
      </c>
      <c r="J38" s="64"/>
      <c r="K38" s="41">
        <f t="shared" si="4"/>
        <v>0</v>
      </c>
      <c r="L38" s="92">
        <v>25</v>
      </c>
      <c r="M38" s="41">
        <f t="shared" si="5"/>
        <v>1860650</v>
      </c>
      <c r="N38" s="92">
        <v>17</v>
      </c>
      <c r="O38" s="41">
        <f t="shared" si="6"/>
        <v>534480</v>
      </c>
      <c r="P38" s="41"/>
      <c r="Q38" s="41">
        <f t="shared" si="7"/>
        <v>0</v>
      </c>
      <c r="R38" s="41"/>
      <c r="S38" s="41">
        <f t="shared" si="8"/>
        <v>0</v>
      </c>
      <c r="T38" s="62"/>
      <c r="U38" s="41">
        <f t="shared" si="9"/>
        <v>0</v>
      </c>
      <c r="V38" s="62"/>
      <c r="W38" s="41">
        <f t="shared" si="10"/>
        <v>0</v>
      </c>
      <c r="X38" s="41"/>
      <c r="Y38" s="41">
        <f t="shared" si="11"/>
        <v>0</v>
      </c>
      <c r="Z38" s="41"/>
      <c r="AA38" s="41">
        <f t="shared" si="12"/>
        <v>0</v>
      </c>
      <c r="AB38" s="62">
        <v>2</v>
      </c>
      <c r="AC38" s="41">
        <f t="shared" si="13"/>
        <v>148852</v>
      </c>
      <c r="AD38" s="62">
        <v>2</v>
      </c>
      <c r="AE38" s="41">
        <f t="shared" si="14"/>
        <v>62880</v>
      </c>
      <c r="AF38" s="41"/>
      <c r="AG38" s="41">
        <f t="shared" si="15"/>
        <v>0</v>
      </c>
      <c r="AH38" s="41"/>
      <c r="AI38" s="41">
        <f t="shared" si="16"/>
        <v>0</v>
      </c>
      <c r="AJ38" s="41">
        <f t="shared" si="17"/>
        <v>4614412</v>
      </c>
      <c r="AK38" s="15">
        <f t="shared" si="0"/>
        <v>1163280</v>
      </c>
      <c r="AL38" s="15">
        <f t="shared" si="18"/>
        <v>3470486</v>
      </c>
      <c r="AM38" s="32">
        <f t="shared" si="19"/>
        <v>2307206</v>
      </c>
    </row>
    <row r="39" spans="1:41" x14ac:dyDescent="0.2">
      <c r="A39" s="4" t="s">
        <v>235</v>
      </c>
      <c r="B39" s="1" t="s">
        <v>237</v>
      </c>
      <c r="C39" s="5" t="s">
        <v>259</v>
      </c>
      <c r="D39" s="92">
        <v>136</v>
      </c>
      <c r="E39" s="15">
        <f t="shared" si="1"/>
        <v>10121936</v>
      </c>
      <c r="F39" s="92">
        <v>85</v>
      </c>
      <c r="G39" s="17">
        <f t="shared" si="2"/>
        <v>2672400</v>
      </c>
      <c r="H39" s="64">
        <v>6</v>
      </c>
      <c r="I39" s="64">
        <f t="shared" si="3"/>
        <v>446556</v>
      </c>
      <c r="J39" s="64">
        <v>7</v>
      </c>
      <c r="K39" s="41">
        <f t="shared" si="4"/>
        <v>220080</v>
      </c>
      <c r="L39" s="92">
        <v>15</v>
      </c>
      <c r="M39" s="41">
        <f t="shared" si="5"/>
        <v>1116390</v>
      </c>
      <c r="N39" s="92">
        <v>15</v>
      </c>
      <c r="O39" s="41">
        <f t="shared" si="6"/>
        <v>471600</v>
      </c>
      <c r="P39" s="41"/>
      <c r="Q39" s="41">
        <f t="shared" si="7"/>
        <v>0</v>
      </c>
      <c r="R39" s="41"/>
      <c r="S39" s="41">
        <f t="shared" si="8"/>
        <v>0</v>
      </c>
      <c r="T39" s="62"/>
      <c r="U39" s="41">
        <f t="shared" si="9"/>
        <v>0</v>
      </c>
      <c r="V39" s="62"/>
      <c r="W39" s="41">
        <f t="shared" si="10"/>
        <v>0</v>
      </c>
      <c r="X39" s="41"/>
      <c r="Y39" s="41">
        <f t="shared" si="11"/>
        <v>0</v>
      </c>
      <c r="Z39" s="41"/>
      <c r="AA39" s="41">
        <f t="shared" si="12"/>
        <v>0</v>
      </c>
      <c r="AB39" s="62"/>
      <c r="AC39" s="41">
        <f t="shared" si="13"/>
        <v>0</v>
      </c>
      <c r="AD39" s="62"/>
      <c r="AE39" s="41">
        <f t="shared" si="14"/>
        <v>0</v>
      </c>
      <c r="AF39" s="41"/>
      <c r="AG39" s="41">
        <f t="shared" si="15"/>
        <v>0</v>
      </c>
      <c r="AH39" s="41"/>
      <c r="AI39" s="41">
        <f t="shared" si="16"/>
        <v>0</v>
      </c>
      <c r="AJ39" s="41">
        <f t="shared" si="17"/>
        <v>11238326</v>
      </c>
      <c r="AK39" s="15">
        <f t="shared" si="0"/>
        <v>3144000</v>
      </c>
      <c r="AL39" s="15">
        <f t="shared" si="18"/>
        <v>8763163</v>
      </c>
      <c r="AM39" s="32">
        <f t="shared" si="19"/>
        <v>6285799</v>
      </c>
    </row>
    <row r="40" spans="1:41" ht="13.5" thickBot="1" x14ac:dyDescent="0.25">
      <c r="A40" s="7" t="s">
        <v>247</v>
      </c>
      <c r="B40" s="8" t="s">
        <v>243</v>
      </c>
      <c r="C40" s="9" t="s">
        <v>260</v>
      </c>
      <c r="D40" s="92">
        <v>60</v>
      </c>
      <c r="E40" s="15">
        <f t="shared" si="1"/>
        <v>4465560</v>
      </c>
      <c r="F40" s="92">
        <v>38</v>
      </c>
      <c r="G40" s="17">
        <f t="shared" si="2"/>
        <v>1194720</v>
      </c>
      <c r="H40" s="64">
        <v>4</v>
      </c>
      <c r="I40" s="64">
        <f t="shared" si="3"/>
        <v>297704</v>
      </c>
      <c r="J40" s="64">
        <v>2</v>
      </c>
      <c r="K40" s="41">
        <f t="shared" si="4"/>
        <v>62880</v>
      </c>
      <c r="L40" s="92"/>
      <c r="M40" s="41">
        <f t="shared" si="5"/>
        <v>0</v>
      </c>
      <c r="N40" s="92"/>
      <c r="O40" s="41">
        <f t="shared" si="6"/>
        <v>0</v>
      </c>
      <c r="P40" s="41">
        <v>45</v>
      </c>
      <c r="Q40" s="41">
        <f t="shared" si="7"/>
        <v>3349170</v>
      </c>
      <c r="R40" s="41">
        <v>37</v>
      </c>
      <c r="S40" s="41">
        <f t="shared" si="8"/>
        <v>1163280</v>
      </c>
      <c r="T40" s="62"/>
      <c r="U40" s="41">
        <f t="shared" si="9"/>
        <v>0</v>
      </c>
      <c r="V40" s="62"/>
      <c r="W40" s="41">
        <f t="shared" si="10"/>
        <v>0</v>
      </c>
      <c r="X40" s="41"/>
      <c r="Y40" s="41">
        <f t="shared" si="11"/>
        <v>0</v>
      </c>
      <c r="Z40" s="41"/>
      <c r="AA40" s="41">
        <f t="shared" si="12"/>
        <v>0</v>
      </c>
      <c r="AB40" s="62"/>
      <c r="AC40" s="41">
        <f t="shared" si="13"/>
        <v>0</v>
      </c>
      <c r="AD40" s="62"/>
      <c r="AE40" s="41">
        <f t="shared" si="14"/>
        <v>0</v>
      </c>
      <c r="AF40" s="41"/>
      <c r="AG40" s="41">
        <f t="shared" si="15"/>
        <v>0</v>
      </c>
      <c r="AH40" s="41"/>
      <c r="AI40" s="41">
        <f t="shared" si="16"/>
        <v>0</v>
      </c>
      <c r="AJ40" s="41">
        <f t="shared" si="17"/>
        <v>4465560</v>
      </c>
      <c r="AK40" s="15">
        <f t="shared" si="0"/>
        <v>1194720</v>
      </c>
      <c r="AL40" s="15">
        <f t="shared" si="18"/>
        <v>3427500</v>
      </c>
      <c r="AM40" s="32">
        <f t="shared" si="19"/>
        <v>7105814</v>
      </c>
    </row>
    <row r="41" spans="1:41" ht="15.75" thickBot="1" x14ac:dyDescent="0.3">
      <c r="A41" s="251" t="s">
        <v>785</v>
      </c>
      <c r="B41" s="239"/>
      <c r="C41" s="240"/>
      <c r="D41" s="44">
        <f>SUM(D8:D40)</f>
        <v>4938</v>
      </c>
      <c r="E41" s="44">
        <f t="shared" ref="E41:AL41" si="20">SUM(E8:E40)</f>
        <v>367515588</v>
      </c>
      <c r="F41" s="44">
        <f t="shared" si="20"/>
        <v>2701</v>
      </c>
      <c r="G41" s="44">
        <f t="shared" si="20"/>
        <v>84919440</v>
      </c>
      <c r="H41" s="44">
        <f>SUM(H8:H40)</f>
        <v>686</v>
      </c>
      <c r="I41" s="44">
        <f t="shared" si="20"/>
        <v>51056236</v>
      </c>
      <c r="J41" s="44">
        <f t="shared" si="20"/>
        <v>328</v>
      </c>
      <c r="K41" s="66">
        <f t="shared" si="20"/>
        <v>10312320</v>
      </c>
      <c r="L41" s="66">
        <f t="shared" si="20"/>
        <v>1838</v>
      </c>
      <c r="M41" s="66">
        <f t="shared" si="20"/>
        <v>136794988</v>
      </c>
      <c r="N41" s="66">
        <f t="shared" si="20"/>
        <v>1249</v>
      </c>
      <c r="O41" s="66">
        <f t="shared" si="20"/>
        <v>39268560</v>
      </c>
      <c r="P41" s="66">
        <f>SUM(P8:P40)</f>
        <v>271</v>
      </c>
      <c r="Q41" s="66">
        <f t="shared" si="20"/>
        <v>20169446</v>
      </c>
      <c r="R41" s="66">
        <f t="shared" si="20"/>
        <v>199</v>
      </c>
      <c r="S41" s="66">
        <f t="shared" si="20"/>
        <v>6256560</v>
      </c>
      <c r="T41" s="66">
        <f t="shared" si="20"/>
        <v>7</v>
      </c>
      <c r="U41" s="66">
        <f t="shared" si="20"/>
        <v>520982</v>
      </c>
      <c r="V41" s="66">
        <f t="shared" si="20"/>
        <v>6</v>
      </c>
      <c r="W41" s="66">
        <f t="shared" si="20"/>
        <v>188640</v>
      </c>
      <c r="X41" s="66">
        <f>SUM(X8:X40)</f>
        <v>1</v>
      </c>
      <c r="Y41" s="66">
        <f t="shared" si="20"/>
        <v>74426</v>
      </c>
      <c r="Z41" s="66">
        <f t="shared" si="20"/>
        <v>2</v>
      </c>
      <c r="AA41" s="66">
        <f t="shared" si="20"/>
        <v>62880</v>
      </c>
      <c r="AB41" s="66">
        <f t="shared" si="20"/>
        <v>620</v>
      </c>
      <c r="AC41" s="66">
        <f t="shared" si="20"/>
        <v>46144120</v>
      </c>
      <c r="AD41" s="66">
        <f t="shared" si="20"/>
        <v>491</v>
      </c>
      <c r="AE41" s="66">
        <f t="shared" si="20"/>
        <v>15437040</v>
      </c>
      <c r="AF41" s="66">
        <f>SUM(AF8:AF40)</f>
        <v>14</v>
      </c>
      <c r="AG41" s="66">
        <f t="shared" si="20"/>
        <v>1041964</v>
      </c>
      <c r="AH41" s="66">
        <f t="shared" si="20"/>
        <v>17</v>
      </c>
      <c r="AI41" s="66">
        <f t="shared" si="20"/>
        <v>534480</v>
      </c>
      <c r="AJ41" s="66">
        <f t="shared" si="20"/>
        <v>550975678</v>
      </c>
      <c r="AK41" s="44">
        <f t="shared" si="20"/>
        <v>139813680</v>
      </c>
      <c r="AL41" s="44">
        <f t="shared" si="20"/>
        <v>415301519</v>
      </c>
      <c r="AM41" s="33">
        <f>SUM(AM8:AM40)</f>
        <v>364996151</v>
      </c>
      <c r="AN41" s="37">
        <f>AJ41/2+I41+K41+Q41+S41+Y41+AA41+AG41+AI41</f>
        <v>364996151</v>
      </c>
      <c r="AO41" t="b">
        <f>AM41=AN41</f>
        <v>1</v>
      </c>
    </row>
    <row r="43" spans="1:41" x14ac:dyDescent="0.2">
      <c r="AJ43" s="261"/>
      <c r="AK43" s="262"/>
      <c r="AL43" s="37"/>
    </row>
    <row r="45" spans="1:41" x14ac:dyDescent="0.2">
      <c r="AM45" s="38"/>
    </row>
    <row r="47" spans="1:41" x14ac:dyDescent="0.2">
      <c r="AL47" s="63"/>
    </row>
  </sheetData>
  <mergeCells count="24">
    <mergeCell ref="AM5:AM7"/>
    <mergeCell ref="A5:A7"/>
    <mergeCell ref="H6:K6"/>
    <mergeCell ref="AF6:AI6"/>
    <mergeCell ref="D5:K5"/>
    <mergeCell ref="D6:G6"/>
    <mergeCell ref="T5:AA5"/>
    <mergeCell ref="T6:W6"/>
    <mergeCell ref="AJ43:AK43"/>
    <mergeCell ref="A1:AQ1"/>
    <mergeCell ref="A2:AQ2"/>
    <mergeCell ref="L5:S5"/>
    <mergeCell ref="L6:O6"/>
    <mergeCell ref="P6:S6"/>
    <mergeCell ref="B5:B7"/>
    <mergeCell ref="C5:C7"/>
    <mergeCell ref="AJ5:AJ7"/>
    <mergeCell ref="AK5:AK7"/>
    <mergeCell ref="X6:AA6"/>
    <mergeCell ref="AB5:AI5"/>
    <mergeCell ref="A41:C41"/>
    <mergeCell ref="A3:AM3"/>
    <mergeCell ref="AB6:AE6"/>
    <mergeCell ref="AL5:AL7"/>
  </mergeCells>
  <phoneticPr fontId="3" type="noConversion"/>
  <printOptions horizontalCentered="1"/>
  <pageMargins left="0" right="0" top="0.98425196850393704" bottom="0.98425196850393704" header="0.39370078740157483" footer="0.78740157480314965"/>
  <pageSetup paperSize="20480" scale="45" orientation="landscape" r:id="rId1"/>
  <headerFooter alignWithMargins="0">
    <oddHeader>&amp;LDivisión de Municipalidades
Departamento de Finanzas Municipales
Unidad de Análisi Financiero</oddHeader>
    <oddFooter>&amp;L&amp;D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45"/>
  <sheetViews>
    <sheetView zoomScale="80" zoomScaleNormal="80" workbookViewId="0">
      <selection activeCell="C4" sqref="C1:AP1048576"/>
    </sheetView>
  </sheetViews>
  <sheetFormatPr baseColWidth="10" defaultRowHeight="12.75" x14ac:dyDescent="0.2"/>
  <cols>
    <col min="1" max="1" width="11" style="38" customWidth="1"/>
    <col min="2" max="2" width="14.85546875" style="38" customWidth="1"/>
    <col min="3" max="35" width="16.5703125" style="38" customWidth="1"/>
    <col min="36" max="36" width="18.85546875" style="38" customWidth="1"/>
    <col min="37" max="37" width="16.140625" style="38" customWidth="1"/>
    <col min="38" max="38" width="16.28515625" style="38" customWidth="1"/>
    <col min="39" max="39" width="15.7109375" style="38" customWidth="1"/>
    <col min="40" max="40" width="13" style="38" customWidth="1"/>
    <col min="41" max="41" width="14.140625" style="38" customWidth="1"/>
    <col min="42" max="111" width="11.42578125" style="38"/>
  </cols>
  <sheetData>
    <row r="1" spans="1:111" s="27" customFormat="1" ht="18" x14ac:dyDescent="0.25">
      <c r="A1" s="219" t="s">
        <v>854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219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</row>
    <row r="2" spans="1:111" s="27" customFormat="1" ht="18" x14ac:dyDescent="0.25">
      <c r="A2" s="219" t="s">
        <v>847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</row>
    <row r="3" spans="1:111" s="27" customFormat="1" ht="18" x14ac:dyDescent="0.25">
      <c r="A3" s="244" t="s">
        <v>841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</row>
    <row r="4" spans="1:111" ht="13.5" thickBot="1" x14ac:dyDescent="0.25"/>
    <row r="5" spans="1:111" ht="29.25" customHeight="1" thickBot="1" x14ac:dyDescent="0.25">
      <c r="A5" s="264" t="s">
        <v>780</v>
      </c>
      <c r="B5" s="264" t="s">
        <v>781</v>
      </c>
      <c r="C5" s="266" t="s">
        <v>782</v>
      </c>
      <c r="D5" s="223" t="s">
        <v>858</v>
      </c>
      <c r="E5" s="224"/>
      <c r="F5" s="224"/>
      <c r="G5" s="224"/>
      <c r="H5" s="224"/>
      <c r="I5" s="224"/>
      <c r="J5" s="224"/>
      <c r="K5" s="225"/>
      <c r="L5" s="224" t="s">
        <v>859</v>
      </c>
      <c r="M5" s="224"/>
      <c r="N5" s="224"/>
      <c r="O5" s="224"/>
      <c r="P5" s="224"/>
      <c r="Q5" s="224"/>
      <c r="R5" s="224"/>
      <c r="S5" s="225"/>
      <c r="T5" s="223" t="s">
        <v>860</v>
      </c>
      <c r="U5" s="224"/>
      <c r="V5" s="224"/>
      <c r="W5" s="224"/>
      <c r="X5" s="224"/>
      <c r="Y5" s="224"/>
      <c r="Z5" s="224"/>
      <c r="AA5" s="225"/>
      <c r="AB5" s="223" t="s">
        <v>861</v>
      </c>
      <c r="AC5" s="224"/>
      <c r="AD5" s="224"/>
      <c r="AE5" s="224"/>
      <c r="AF5" s="224"/>
      <c r="AG5" s="224"/>
      <c r="AH5" s="224"/>
      <c r="AI5" s="225"/>
      <c r="AJ5" s="226" t="s">
        <v>784</v>
      </c>
      <c r="AK5" s="229" t="s">
        <v>783</v>
      </c>
      <c r="AL5" s="229" t="s">
        <v>853</v>
      </c>
      <c r="AM5" s="216" t="s">
        <v>852</v>
      </c>
    </row>
    <row r="6" spans="1:111" ht="35.25" customHeight="1" thickBot="1" x14ac:dyDescent="0.25">
      <c r="A6" s="264"/>
      <c r="B6" s="264"/>
      <c r="C6" s="266"/>
      <c r="D6" s="223" t="s">
        <v>850</v>
      </c>
      <c r="E6" s="224"/>
      <c r="F6" s="224"/>
      <c r="G6" s="225"/>
      <c r="H6" s="224" t="s">
        <v>851</v>
      </c>
      <c r="I6" s="224"/>
      <c r="J6" s="224"/>
      <c r="K6" s="225"/>
      <c r="L6" s="224" t="s">
        <v>850</v>
      </c>
      <c r="M6" s="224"/>
      <c r="N6" s="224"/>
      <c r="O6" s="225"/>
      <c r="P6" s="224" t="s">
        <v>851</v>
      </c>
      <c r="Q6" s="224"/>
      <c r="R6" s="224"/>
      <c r="S6" s="225"/>
      <c r="T6" s="224" t="s">
        <v>850</v>
      </c>
      <c r="U6" s="224"/>
      <c r="V6" s="224"/>
      <c r="W6" s="225"/>
      <c r="X6" s="224" t="s">
        <v>851</v>
      </c>
      <c r="Y6" s="224"/>
      <c r="Z6" s="224"/>
      <c r="AA6" s="225"/>
      <c r="AB6" s="224" t="s">
        <v>850</v>
      </c>
      <c r="AC6" s="224"/>
      <c r="AD6" s="224"/>
      <c r="AE6" s="225"/>
      <c r="AF6" s="224" t="s">
        <v>851</v>
      </c>
      <c r="AG6" s="224"/>
      <c r="AH6" s="224"/>
      <c r="AI6" s="225"/>
      <c r="AJ6" s="227"/>
      <c r="AK6" s="230"/>
      <c r="AL6" s="230"/>
      <c r="AM6" s="217"/>
    </row>
    <row r="7" spans="1:111" ht="51.75" customHeight="1" thickBot="1" x14ac:dyDescent="0.25">
      <c r="A7" s="265"/>
      <c r="B7" s="265"/>
      <c r="C7" s="267"/>
      <c r="D7" s="103" t="s">
        <v>803</v>
      </c>
      <c r="E7" s="104" t="s">
        <v>778</v>
      </c>
      <c r="F7" s="105" t="s">
        <v>802</v>
      </c>
      <c r="G7" s="106" t="s">
        <v>779</v>
      </c>
      <c r="H7" s="103" t="s">
        <v>803</v>
      </c>
      <c r="I7" s="104" t="s">
        <v>778</v>
      </c>
      <c r="J7" s="105" t="s">
        <v>802</v>
      </c>
      <c r="K7" s="106" t="s">
        <v>779</v>
      </c>
      <c r="L7" s="124" t="s">
        <v>803</v>
      </c>
      <c r="M7" s="104" t="s">
        <v>778</v>
      </c>
      <c r="N7" s="104" t="s">
        <v>777</v>
      </c>
      <c r="O7" s="107" t="s">
        <v>779</v>
      </c>
      <c r="P7" s="103" t="s">
        <v>803</v>
      </c>
      <c r="Q7" s="104" t="s">
        <v>778</v>
      </c>
      <c r="R7" s="104" t="s">
        <v>777</v>
      </c>
      <c r="S7" s="107" t="s">
        <v>779</v>
      </c>
      <c r="T7" s="108" t="s">
        <v>803</v>
      </c>
      <c r="U7" s="109" t="s">
        <v>778</v>
      </c>
      <c r="V7" s="109" t="s">
        <v>777</v>
      </c>
      <c r="W7" s="110" t="s">
        <v>779</v>
      </c>
      <c r="X7" s="108" t="s">
        <v>803</v>
      </c>
      <c r="Y7" s="109" t="s">
        <v>778</v>
      </c>
      <c r="Z7" s="109" t="s">
        <v>777</v>
      </c>
      <c r="AA7" s="110" t="s">
        <v>779</v>
      </c>
      <c r="AB7" s="108" t="s">
        <v>803</v>
      </c>
      <c r="AC7" s="109" t="s">
        <v>778</v>
      </c>
      <c r="AD7" s="109" t="s">
        <v>777</v>
      </c>
      <c r="AE7" s="110" t="s">
        <v>779</v>
      </c>
      <c r="AF7" s="103" t="s">
        <v>803</v>
      </c>
      <c r="AG7" s="104" t="s">
        <v>778</v>
      </c>
      <c r="AH7" s="104" t="s">
        <v>777</v>
      </c>
      <c r="AI7" s="107" t="s">
        <v>779</v>
      </c>
      <c r="AJ7" s="228"/>
      <c r="AK7" s="231"/>
      <c r="AL7" s="231"/>
      <c r="AM7" s="218"/>
    </row>
    <row r="8" spans="1:111" x14ac:dyDescent="0.2">
      <c r="A8" s="1" t="s">
        <v>261</v>
      </c>
      <c r="B8" s="1" t="s">
        <v>262</v>
      </c>
      <c r="C8" s="120" t="s">
        <v>263</v>
      </c>
      <c r="D8" s="41">
        <v>1280</v>
      </c>
      <c r="E8" s="41">
        <v>95265280</v>
      </c>
      <c r="F8" s="41">
        <v>910</v>
      </c>
      <c r="G8" s="41">
        <v>28610400</v>
      </c>
      <c r="H8" s="121"/>
      <c r="I8" s="121"/>
      <c r="J8" s="121"/>
      <c r="K8" s="121"/>
      <c r="L8" s="121">
        <v>516</v>
      </c>
      <c r="M8" s="41">
        <f>L8*74426</f>
        <v>38403816</v>
      </c>
      <c r="N8" s="121">
        <v>282</v>
      </c>
      <c r="O8" s="41">
        <f>N8*31440</f>
        <v>8866080</v>
      </c>
      <c r="P8" s="121"/>
      <c r="Q8" s="121"/>
      <c r="R8" s="121"/>
      <c r="S8" s="121"/>
      <c r="T8" s="121">
        <v>12</v>
      </c>
      <c r="U8" s="41">
        <f>T8*74426</f>
        <v>893112</v>
      </c>
      <c r="V8" s="41">
        <v>15</v>
      </c>
      <c r="W8" s="41">
        <f>V8*31440</f>
        <v>471600</v>
      </c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41">
        <f>(E8+M8+U8+AC8)</f>
        <v>134562208</v>
      </c>
      <c r="AK8" s="41">
        <f>(G8+O8+W8+AE8)</f>
        <v>37948080</v>
      </c>
      <c r="AL8" s="41">
        <f>SUM(AJ8/2+AK8)</f>
        <v>105229184</v>
      </c>
      <c r="AM8" s="41">
        <f>SUM(AJ8/2+I8+K8+Q8+S8+Y8+AA8+AG8+AI8)</f>
        <v>67281104</v>
      </c>
    </row>
    <row r="9" spans="1:111" x14ac:dyDescent="0.2">
      <c r="A9" s="118">
        <v>7102</v>
      </c>
      <c r="B9" s="119">
        <v>7308</v>
      </c>
      <c r="C9" s="12" t="s">
        <v>857</v>
      </c>
      <c r="D9" s="111">
        <v>260</v>
      </c>
      <c r="E9" s="15">
        <f>D9*74426</f>
        <v>19350760</v>
      </c>
      <c r="F9" s="111">
        <v>150</v>
      </c>
      <c r="G9" s="17">
        <f>F9*31440</f>
        <v>4716000</v>
      </c>
      <c r="H9" s="64"/>
      <c r="I9" s="64">
        <f>H9*74426</f>
        <v>0</v>
      </c>
      <c r="J9" s="64"/>
      <c r="K9" s="15">
        <f>J9*31440</f>
        <v>0</v>
      </c>
      <c r="L9" s="111">
        <v>53</v>
      </c>
      <c r="M9" s="46">
        <f>L9*74426</f>
        <v>3944578</v>
      </c>
      <c r="N9" s="111">
        <v>29</v>
      </c>
      <c r="O9" s="15">
        <f>N9*31440</f>
        <v>911760</v>
      </c>
      <c r="P9" s="15"/>
      <c r="Q9" s="15">
        <f>P9*74426</f>
        <v>0</v>
      </c>
      <c r="R9" s="15"/>
      <c r="S9" s="15">
        <f>R9*31440</f>
        <v>0</v>
      </c>
      <c r="T9" s="111"/>
      <c r="U9" s="15">
        <f>T9*74426</f>
        <v>0</v>
      </c>
      <c r="V9" s="111"/>
      <c r="W9" s="15">
        <f>V9*31440</f>
        <v>0</v>
      </c>
      <c r="X9" s="15"/>
      <c r="Y9" s="15">
        <f>X9*74426</f>
        <v>0</v>
      </c>
      <c r="Z9" s="15"/>
      <c r="AA9" s="15">
        <f>Z9*31440</f>
        <v>0</v>
      </c>
      <c r="AB9" s="111">
        <v>59</v>
      </c>
      <c r="AC9" s="15">
        <f>AB9*74426</f>
        <v>4391134</v>
      </c>
      <c r="AD9" s="111">
        <v>47</v>
      </c>
      <c r="AE9" s="15">
        <f>AD9*31440</f>
        <v>1477680</v>
      </c>
      <c r="AF9" s="15"/>
      <c r="AG9" s="15">
        <f>AF9*74426</f>
        <v>0</v>
      </c>
      <c r="AH9" s="15"/>
      <c r="AI9" s="15">
        <f>AH9*31440</f>
        <v>0</v>
      </c>
      <c r="AJ9" s="15">
        <f>(E9+M9+U9+AC9)</f>
        <v>27686472</v>
      </c>
      <c r="AK9" s="15">
        <f>(G9+O9+W9+AE9)</f>
        <v>7105440</v>
      </c>
      <c r="AL9" s="15">
        <f>SUM(AJ9/2+AK9)</f>
        <v>20948676</v>
      </c>
      <c r="AM9" s="17">
        <f>SUM(AJ9/2+I9+K9+Q9+S9+Y9+AA9+AG9+AI9)</f>
        <v>13843236</v>
      </c>
    </row>
    <row r="10" spans="1:111" x14ac:dyDescent="0.2">
      <c r="A10" s="4" t="s">
        <v>265</v>
      </c>
      <c r="B10" s="1" t="s">
        <v>266</v>
      </c>
      <c r="C10" s="5" t="s">
        <v>267</v>
      </c>
      <c r="D10" s="92">
        <v>179</v>
      </c>
      <c r="E10" s="15">
        <f t="shared" ref="E10:E36" si="0">D10*74426</f>
        <v>13322254</v>
      </c>
      <c r="F10" s="92">
        <v>95</v>
      </c>
      <c r="G10" s="17">
        <f t="shared" ref="G10:G36" si="1">F10*31440</f>
        <v>2986800</v>
      </c>
      <c r="H10" s="64"/>
      <c r="I10" s="64">
        <f t="shared" ref="I10:I37" si="2">H10*74426</f>
        <v>0</v>
      </c>
      <c r="J10" s="64"/>
      <c r="K10" s="41">
        <f t="shared" ref="K10:K37" si="3">J10*31440</f>
        <v>0</v>
      </c>
      <c r="L10" s="92">
        <v>56</v>
      </c>
      <c r="M10" s="41">
        <f t="shared" ref="M10:M36" si="4">L10*74426</f>
        <v>4167856</v>
      </c>
      <c r="N10" s="92">
        <v>35</v>
      </c>
      <c r="O10" s="41">
        <f t="shared" ref="O10:O36" si="5">N10*31440</f>
        <v>1100400</v>
      </c>
      <c r="P10" s="41">
        <v>2</v>
      </c>
      <c r="Q10" s="41">
        <f t="shared" ref="Q10:Q37" si="6">P10*74426</f>
        <v>148852</v>
      </c>
      <c r="R10" s="41">
        <v>2</v>
      </c>
      <c r="S10" s="41">
        <f t="shared" ref="S10:S37" si="7">R10*31440</f>
        <v>62880</v>
      </c>
      <c r="T10" s="92"/>
      <c r="U10" s="41">
        <f t="shared" ref="U10:U36" si="8">T10*74426</f>
        <v>0</v>
      </c>
      <c r="V10" s="92"/>
      <c r="W10" s="41">
        <f t="shared" ref="W10:W36" si="9">V10*31440</f>
        <v>0</v>
      </c>
      <c r="X10" s="41"/>
      <c r="Y10" s="41">
        <f t="shared" ref="Y10:Y37" si="10">X10*74426</f>
        <v>0</v>
      </c>
      <c r="Z10" s="41"/>
      <c r="AA10" s="41">
        <f t="shared" ref="AA10:AA37" si="11">Z10*31440</f>
        <v>0</v>
      </c>
      <c r="AB10" s="92">
        <v>18</v>
      </c>
      <c r="AC10" s="41">
        <f t="shared" ref="AC10:AC36" si="12">AB10*74426</f>
        <v>1339668</v>
      </c>
      <c r="AD10" s="92">
        <v>14</v>
      </c>
      <c r="AE10" s="41">
        <f t="shared" ref="AE10:AE36" si="13">AD10*31440</f>
        <v>440160</v>
      </c>
      <c r="AF10" s="41"/>
      <c r="AG10" s="41">
        <f t="shared" ref="AG10:AG37" si="14">AF10*74426</f>
        <v>0</v>
      </c>
      <c r="AH10" s="41"/>
      <c r="AI10" s="41">
        <f t="shared" ref="AI10:AI37" si="15">AH10*31440</f>
        <v>0</v>
      </c>
      <c r="AJ10" s="41">
        <f t="shared" ref="AJ10:AJ36" si="16">(E10+M10+U10+AC10)</f>
        <v>18829778</v>
      </c>
      <c r="AK10" s="41">
        <f t="shared" ref="AK10:AK36" si="17">(G10+O10+W10+AE10)</f>
        <v>4527360</v>
      </c>
      <c r="AL10" s="41">
        <f t="shared" ref="AL10:AL36" si="18">SUM(AJ10/2+AK10)</f>
        <v>13942249</v>
      </c>
      <c r="AM10" s="17">
        <f t="shared" ref="AM10:AM36" si="19">SUM(AJ10/2+I10+K10+Q10+S10+Y10+AA10+AG10+AI10)</f>
        <v>9626621</v>
      </c>
    </row>
    <row r="11" spans="1:111" x14ac:dyDescent="0.2">
      <c r="A11" s="4" t="s">
        <v>268</v>
      </c>
      <c r="B11" s="1" t="s">
        <v>269</v>
      </c>
      <c r="C11" s="5" t="s">
        <v>270</v>
      </c>
      <c r="D11" s="92">
        <v>104</v>
      </c>
      <c r="E11" s="15">
        <f t="shared" si="0"/>
        <v>7740304</v>
      </c>
      <c r="F11" s="92">
        <v>50</v>
      </c>
      <c r="G11" s="17">
        <f t="shared" si="1"/>
        <v>1572000</v>
      </c>
      <c r="H11" s="64"/>
      <c r="I11" s="64">
        <f t="shared" si="2"/>
        <v>0</v>
      </c>
      <c r="J11" s="64"/>
      <c r="K11" s="41">
        <f t="shared" si="3"/>
        <v>0</v>
      </c>
      <c r="L11" s="92">
        <v>53</v>
      </c>
      <c r="M11" s="41">
        <f t="shared" si="4"/>
        <v>3944578</v>
      </c>
      <c r="N11" s="92">
        <v>34</v>
      </c>
      <c r="O11" s="41">
        <f t="shared" si="5"/>
        <v>1068960</v>
      </c>
      <c r="P11" s="41"/>
      <c r="Q11" s="41">
        <f t="shared" si="6"/>
        <v>0</v>
      </c>
      <c r="R11" s="41"/>
      <c r="S11" s="41">
        <f t="shared" si="7"/>
        <v>0</v>
      </c>
      <c r="T11" s="92"/>
      <c r="U11" s="41">
        <f t="shared" si="8"/>
        <v>0</v>
      </c>
      <c r="V11" s="92"/>
      <c r="W11" s="41">
        <f t="shared" si="9"/>
        <v>0</v>
      </c>
      <c r="X11" s="41"/>
      <c r="Y11" s="41">
        <f t="shared" si="10"/>
        <v>0</v>
      </c>
      <c r="Z11" s="41"/>
      <c r="AA11" s="41">
        <f t="shared" si="11"/>
        <v>0</v>
      </c>
      <c r="AB11" s="92">
        <v>15</v>
      </c>
      <c r="AC11" s="41">
        <f t="shared" si="12"/>
        <v>1116390</v>
      </c>
      <c r="AD11" s="92">
        <v>12</v>
      </c>
      <c r="AE11" s="41">
        <f t="shared" si="13"/>
        <v>377280</v>
      </c>
      <c r="AF11" s="41"/>
      <c r="AG11" s="41">
        <f t="shared" si="14"/>
        <v>0</v>
      </c>
      <c r="AH11" s="41"/>
      <c r="AI11" s="41">
        <f t="shared" si="15"/>
        <v>0</v>
      </c>
      <c r="AJ11" s="41">
        <f t="shared" si="16"/>
        <v>12801272</v>
      </c>
      <c r="AK11" s="41">
        <f t="shared" si="17"/>
        <v>3018240</v>
      </c>
      <c r="AL11" s="41">
        <f t="shared" si="18"/>
        <v>9418876</v>
      </c>
      <c r="AM11" s="17">
        <f t="shared" si="19"/>
        <v>6400636</v>
      </c>
    </row>
    <row r="12" spans="1:111" x14ac:dyDescent="0.2">
      <c r="A12" s="4" t="s">
        <v>271</v>
      </c>
      <c r="B12" s="1" t="s">
        <v>272</v>
      </c>
      <c r="C12" s="5" t="s">
        <v>273</v>
      </c>
      <c r="D12" s="92">
        <v>129</v>
      </c>
      <c r="E12" s="15">
        <f t="shared" si="0"/>
        <v>9600954</v>
      </c>
      <c r="F12" s="92">
        <v>63</v>
      </c>
      <c r="G12" s="17">
        <f t="shared" si="1"/>
        <v>1980720</v>
      </c>
      <c r="H12" s="64">
        <v>5</v>
      </c>
      <c r="I12" s="64">
        <f t="shared" si="2"/>
        <v>372130</v>
      </c>
      <c r="J12" s="64">
        <v>2</v>
      </c>
      <c r="K12" s="41">
        <f t="shared" si="3"/>
        <v>62880</v>
      </c>
      <c r="L12" s="92">
        <v>23</v>
      </c>
      <c r="M12" s="41">
        <f t="shared" si="4"/>
        <v>1711798</v>
      </c>
      <c r="N12" s="92">
        <v>10</v>
      </c>
      <c r="O12" s="41">
        <f t="shared" si="5"/>
        <v>314400</v>
      </c>
      <c r="P12" s="41">
        <v>3</v>
      </c>
      <c r="Q12" s="41">
        <f t="shared" si="6"/>
        <v>223278</v>
      </c>
      <c r="R12" s="41">
        <v>2</v>
      </c>
      <c r="S12" s="41">
        <f t="shared" si="7"/>
        <v>62880</v>
      </c>
      <c r="T12" s="92"/>
      <c r="U12" s="41">
        <f t="shared" si="8"/>
        <v>0</v>
      </c>
      <c r="V12" s="92"/>
      <c r="W12" s="41">
        <f t="shared" si="9"/>
        <v>0</v>
      </c>
      <c r="X12" s="41"/>
      <c r="Y12" s="41">
        <f t="shared" si="10"/>
        <v>0</v>
      </c>
      <c r="Z12" s="41"/>
      <c r="AA12" s="41">
        <f t="shared" si="11"/>
        <v>0</v>
      </c>
      <c r="AB12" s="92"/>
      <c r="AC12" s="41">
        <f t="shared" si="12"/>
        <v>0</v>
      </c>
      <c r="AD12" s="92"/>
      <c r="AE12" s="41">
        <f t="shared" si="13"/>
        <v>0</v>
      </c>
      <c r="AF12" s="41"/>
      <c r="AG12" s="41">
        <f t="shared" si="14"/>
        <v>0</v>
      </c>
      <c r="AH12" s="41"/>
      <c r="AI12" s="41">
        <f t="shared" si="15"/>
        <v>0</v>
      </c>
      <c r="AJ12" s="41">
        <f t="shared" si="16"/>
        <v>11312752</v>
      </c>
      <c r="AK12" s="41">
        <f t="shared" si="17"/>
        <v>2295120</v>
      </c>
      <c r="AL12" s="41">
        <f t="shared" si="18"/>
        <v>7951496</v>
      </c>
      <c r="AM12" s="17">
        <f t="shared" si="19"/>
        <v>6377544</v>
      </c>
    </row>
    <row r="13" spans="1:111" s="45" customFormat="1" x14ac:dyDescent="0.2">
      <c r="A13" s="4" t="s">
        <v>274</v>
      </c>
      <c r="B13" s="1" t="s">
        <v>275</v>
      </c>
      <c r="C13" s="5" t="s">
        <v>276</v>
      </c>
      <c r="D13" s="92"/>
      <c r="E13" s="15">
        <f t="shared" si="0"/>
        <v>0</v>
      </c>
      <c r="F13" s="92"/>
      <c r="G13" s="17">
        <f t="shared" si="1"/>
        <v>0</v>
      </c>
      <c r="H13" s="64">
        <v>2</v>
      </c>
      <c r="I13" s="64">
        <f t="shared" si="2"/>
        <v>148852</v>
      </c>
      <c r="J13" s="64">
        <v>1</v>
      </c>
      <c r="K13" s="41">
        <f t="shared" si="3"/>
        <v>31440</v>
      </c>
      <c r="L13" s="92">
        <v>36</v>
      </c>
      <c r="M13" s="41">
        <f t="shared" si="4"/>
        <v>2679336</v>
      </c>
      <c r="N13" s="92">
        <v>13</v>
      </c>
      <c r="O13" s="41">
        <f t="shared" si="5"/>
        <v>408720</v>
      </c>
      <c r="P13" s="41"/>
      <c r="Q13" s="41">
        <f t="shared" si="6"/>
        <v>0</v>
      </c>
      <c r="R13" s="41"/>
      <c r="S13" s="41">
        <f t="shared" si="7"/>
        <v>0</v>
      </c>
      <c r="T13" s="92"/>
      <c r="U13" s="41">
        <f t="shared" si="8"/>
        <v>0</v>
      </c>
      <c r="V13" s="92"/>
      <c r="W13" s="41">
        <f t="shared" si="9"/>
        <v>0</v>
      </c>
      <c r="X13" s="41"/>
      <c r="Y13" s="41">
        <f t="shared" si="10"/>
        <v>0</v>
      </c>
      <c r="Z13" s="41"/>
      <c r="AA13" s="41">
        <f t="shared" si="11"/>
        <v>0</v>
      </c>
      <c r="AB13" s="92">
        <v>2</v>
      </c>
      <c r="AC13" s="41">
        <f t="shared" si="12"/>
        <v>148852</v>
      </c>
      <c r="AD13" s="92">
        <v>2</v>
      </c>
      <c r="AE13" s="41">
        <f t="shared" si="13"/>
        <v>62880</v>
      </c>
      <c r="AF13" s="41"/>
      <c r="AG13" s="41">
        <f t="shared" si="14"/>
        <v>0</v>
      </c>
      <c r="AH13" s="41"/>
      <c r="AI13" s="41">
        <f t="shared" si="15"/>
        <v>0</v>
      </c>
      <c r="AJ13" s="41">
        <f t="shared" si="16"/>
        <v>2828188</v>
      </c>
      <c r="AK13" s="41">
        <f t="shared" si="17"/>
        <v>471600</v>
      </c>
      <c r="AL13" s="41">
        <f t="shared" si="18"/>
        <v>1885694</v>
      </c>
      <c r="AM13" s="17">
        <f t="shared" si="19"/>
        <v>1594386</v>
      </c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</row>
    <row r="14" spans="1:111" x14ac:dyDescent="0.2">
      <c r="A14" s="4" t="s">
        <v>277</v>
      </c>
      <c r="B14" s="1" t="s">
        <v>278</v>
      </c>
      <c r="C14" s="5" t="s">
        <v>279</v>
      </c>
      <c r="D14" s="92">
        <v>169</v>
      </c>
      <c r="E14" s="15">
        <f t="shared" si="0"/>
        <v>12577994</v>
      </c>
      <c r="F14" s="92">
        <v>91</v>
      </c>
      <c r="G14" s="17">
        <f t="shared" si="1"/>
        <v>2861040</v>
      </c>
      <c r="H14" s="64">
        <v>77</v>
      </c>
      <c r="I14" s="64">
        <f t="shared" si="2"/>
        <v>5730802</v>
      </c>
      <c r="J14" s="64">
        <v>53</v>
      </c>
      <c r="K14" s="41">
        <f t="shared" si="3"/>
        <v>1666320</v>
      </c>
      <c r="L14" s="92">
        <v>21</v>
      </c>
      <c r="M14" s="41">
        <f t="shared" si="4"/>
        <v>1562946</v>
      </c>
      <c r="N14" s="92">
        <v>12</v>
      </c>
      <c r="O14" s="41">
        <f t="shared" si="5"/>
        <v>377280</v>
      </c>
      <c r="P14" s="41">
        <v>1</v>
      </c>
      <c r="Q14" s="41">
        <f t="shared" si="6"/>
        <v>74426</v>
      </c>
      <c r="R14" s="41">
        <v>1</v>
      </c>
      <c r="S14" s="41">
        <f t="shared" si="7"/>
        <v>31440</v>
      </c>
      <c r="T14" s="92"/>
      <c r="U14" s="41">
        <f t="shared" si="8"/>
        <v>0</v>
      </c>
      <c r="V14" s="92"/>
      <c r="W14" s="41">
        <f t="shared" si="9"/>
        <v>0</v>
      </c>
      <c r="X14" s="41"/>
      <c r="Y14" s="41">
        <f t="shared" si="10"/>
        <v>0</v>
      </c>
      <c r="Z14" s="41"/>
      <c r="AA14" s="41">
        <f t="shared" si="11"/>
        <v>0</v>
      </c>
      <c r="AB14" s="92">
        <v>39</v>
      </c>
      <c r="AC14" s="41">
        <f t="shared" si="12"/>
        <v>2902614</v>
      </c>
      <c r="AD14" s="92">
        <v>32</v>
      </c>
      <c r="AE14" s="41">
        <f t="shared" si="13"/>
        <v>1006080</v>
      </c>
      <c r="AF14" s="41"/>
      <c r="AG14" s="41">
        <f t="shared" si="14"/>
        <v>0</v>
      </c>
      <c r="AH14" s="41"/>
      <c r="AI14" s="41">
        <f t="shared" si="15"/>
        <v>0</v>
      </c>
      <c r="AJ14" s="41">
        <f t="shared" si="16"/>
        <v>17043554</v>
      </c>
      <c r="AK14" s="41">
        <f t="shared" si="17"/>
        <v>4244400</v>
      </c>
      <c r="AL14" s="41">
        <f t="shared" si="18"/>
        <v>12766177</v>
      </c>
      <c r="AM14" s="17">
        <f t="shared" si="19"/>
        <v>16024765</v>
      </c>
    </row>
    <row r="15" spans="1:111" s="45" customFormat="1" x14ac:dyDescent="0.2">
      <c r="A15" s="4" t="s">
        <v>280</v>
      </c>
      <c r="B15" s="1" t="s">
        <v>281</v>
      </c>
      <c r="C15" s="5" t="s">
        <v>282</v>
      </c>
      <c r="D15" s="92">
        <v>358</v>
      </c>
      <c r="E15" s="15">
        <f t="shared" si="0"/>
        <v>26644508</v>
      </c>
      <c r="F15" s="92">
        <v>163</v>
      </c>
      <c r="G15" s="17">
        <f t="shared" si="1"/>
        <v>5124720</v>
      </c>
      <c r="H15" s="64"/>
      <c r="I15" s="64">
        <f t="shared" si="2"/>
        <v>0</v>
      </c>
      <c r="J15" s="64"/>
      <c r="K15" s="41">
        <f t="shared" si="3"/>
        <v>0</v>
      </c>
      <c r="L15" s="92">
        <v>111</v>
      </c>
      <c r="M15" s="41">
        <f t="shared" si="4"/>
        <v>8261286</v>
      </c>
      <c r="N15" s="92">
        <v>28</v>
      </c>
      <c r="O15" s="41">
        <f t="shared" si="5"/>
        <v>880320</v>
      </c>
      <c r="P15" s="41"/>
      <c r="Q15" s="41">
        <f t="shared" si="6"/>
        <v>0</v>
      </c>
      <c r="R15" s="41"/>
      <c r="S15" s="41">
        <f t="shared" si="7"/>
        <v>0</v>
      </c>
      <c r="T15" s="92"/>
      <c r="U15" s="41">
        <f t="shared" si="8"/>
        <v>0</v>
      </c>
      <c r="V15" s="92"/>
      <c r="W15" s="41">
        <f t="shared" si="9"/>
        <v>0</v>
      </c>
      <c r="X15" s="41"/>
      <c r="Y15" s="41">
        <f t="shared" si="10"/>
        <v>0</v>
      </c>
      <c r="Z15" s="41"/>
      <c r="AA15" s="41">
        <f t="shared" si="11"/>
        <v>0</v>
      </c>
      <c r="AB15" s="92">
        <v>90</v>
      </c>
      <c r="AC15" s="41">
        <f t="shared" si="12"/>
        <v>6698340</v>
      </c>
      <c r="AD15" s="92">
        <v>67</v>
      </c>
      <c r="AE15" s="41">
        <f t="shared" si="13"/>
        <v>2106480</v>
      </c>
      <c r="AF15" s="41"/>
      <c r="AG15" s="41">
        <f t="shared" si="14"/>
        <v>0</v>
      </c>
      <c r="AH15" s="41"/>
      <c r="AI15" s="41">
        <f t="shared" si="15"/>
        <v>0</v>
      </c>
      <c r="AJ15" s="41">
        <f t="shared" si="16"/>
        <v>41604134</v>
      </c>
      <c r="AK15" s="41">
        <f t="shared" si="17"/>
        <v>8111520</v>
      </c>
      <c r="AL15" s="41">
        <f t="shared" si="18"/>
        <v>28913587</v>
      </c>
      <c r="AM15" s="17">
        <f t="shared" si="19"/>
        <v>20802067</v>
      </c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</row>
    <row r="16" spans="1:111" x14ac:dyDescent="0.2">
      <c r="A16" s="4" t="s">
        <v>283</v>
      </c>
      <c r="B16" s="1" t="s">
        <v>284</v>
      </c>
      <c r="C16" s="5" t="s">
        <v>285</v>
      </c>
      <c r="D16" s="92">
        <v>174</v>
      </c>
      <c r="E16" s="15">
        <f t="shared" si="0"/>
        <v>12950124</v>
      </c>
      <c r="F16" s="92">
        <v>113</v>
      </c>
      <c r="G16" s="17">
        <f t="shared" si="1"/>
        <v>3552720</v>
      </c>
      <c r="H16" s="64"/>
      <c r="I16" s="64">
        <f t="shared" si="2"/>
        <v>0</v>
      </c>
      <c r="J16" s="64"/>
      <c r="K16" s="41">
        <f t="shared" si="3"/>
        <v>0</v>
      </c>
      <c r="L16" s="92">
        <v>93</v>
      </c>
      <c r="M16" s="41">
        <f t="shared" si="4"/>
        <v>6921618</v>
      </c>
      <c r="N16" s="92">
        <v>57</v>
      </c>
      <c r="O16" s="41">
        <f t="shared" si="5"/>
        <v>1792080</v>
      </c>
      <c r="P16" s="41">
        <v>7</v>
      </c>
      <c r="Q16" s="41">
        <f t="shared" si="6"/>
        <v>520982</v>
      </c>
      <c r="R16" s="41">
        <v>24</v>
      </c>
      <c r="S16" s="41">
        <f t="shared" si="7"/>
        <v>754560</v>
      </c>
      <c r="T16" s="92"/>
      <c r="U16" s="41">
        <f t="shared" si="8"/>
        <v>0</v>
      </c>
      <c r="V16" s="92"/>
      <c r="W16" s="41">
        <f t="shared" si="9"/>
        <v>0</v>
      </c>
      <c r="X16" s="41"/>
      <c r="Y16" s="41">
        <f t="shared" si="10"/>
        <v>0</v>
      </c>
      <c r="Z16" s="41"/>
      <c r="AA16" s="41">
        <f t="shared" si="11"/>
        <v>0</v>
      </c>
      <c r="AB16" s="92">
        <v>67</v>
      </c>
      <c r="AC16" s="41">
        <f t="shared" si="12"/>
        <v>4986542</v>
      </c>
      <c r="AD16" s="92">
        <v>50</v>
      </c>
      <c r="AE16" s="41">
        <f t="shared" si="13"/>
        <v>1572000</v>
      </c>
      <c r="AF16" s="41"/>
      <c r="AG16" s="41">
        <f t="shared" si="14"/>
        <v>0</v>
      </c>
      <c r="AH16" s="41"/>
      <c r="AI16" s="41">
        <f t="shared" si="15"/>
        <v>0</v>
      </c>
      <c r="AJ16" s="41">
        <f t="shared" si="16"/>
        <v>24858284</v>
      </c>
      <c r="AK16" s="41">
        <f t="shared" si="17"/>
        <v>6916800</v>
      </c>
      <c r="AL16" s="41">
        <f t="shared" si="18"/>
        <v>19345942</v>
      </c>
      <c r="AM16" s="17">
        <f t="shared" si="19"/>
        <v>13704684</v>
      </c>
    </row>
    <row r="17" spans="1:39" x14ac:dyDescent="0.2">
      <c r="A17" s="4" t="s">
        <v>286</v>
      </c>
      <c r="B17" s="1" t="s">
        <v>261</v>
      </c>
      <c r="C17" s="5" t="s">
        <v>287</v>
      </c>
      <c r="D17" s="92">
        <v>1620</v>
      </c>
      <c r="E17" s="15">
        <f t="shared" si="0"/>
        <v>120570120</v>
      </c>
      <c r="F17" s="92">
        <v>1560</v>
      </c>
      <c r="G17" s="17">
        <f t="shared" si="1"/>
        <v>49046400</v>
      </c>
      <c r="H17" s="64"/>
      <c r="I17" s="64">
        <f t="shared" si="2"/>
        <v>0</v>
      </c>
      <c r="J17" s="64"/>
      <c r="K17" s="41">
        <f t="shared" si="3"/>
        <v>0</v>
      </c>
      <c r="L17" s="92">
        <v>507</v>
      </c>
      <c r="M17" s="41">
        <f t="shared" si="4"/>
        <v>37733982</v>
      </c>
      <c r="N17" s="92">
        <v>332</v>
      </c>
      <c r="O17" s="41">
        <f t="shared" si="5"/>
        <v>10438080</v>
      </c>
      <c r="P17" s="41"/>
      <c r="Q17" s="41">
        <f t="shared" si="6"/>
        <v>0</v>
      </c>
      <c r="R17" s="41"/>
      <c r="S17" s="41">
        <f t="shared" si="7"/>
        <v>0</v>
      </c>
      <c r="T17" s="92">
        <v>13</v>
      </c>
      <c r="U17" s="41">
        <f t="shared" si="8"/>
        <v>967538</v>
      </c>
      <c r="V17" s="92">
        <v>12</v>
      </c>
      <c r="W17" s="41">
        <f t="shared" si="9"/>
        <v>377280</v>
      </c>
      <c r="X17" s="41">
        <v>1</v>
      </c>
      <c r="Y17" s="41">
        <f t="shared" si="10"/>
        <v>74426</v>
      </c>
      <c r="Z17" s="41">
        <v>1</v>
      </c>
      <c r="AA17" s="41">
        <f t="shared" si="11"/>
        <v>31440</v>
      </c>
      <c r="AB17" s="92">
        <v>100</v>
      </c>
      <c r="AC17" s="41">
        <f t="shared" si="12"/>
        <v>7442600</v>
      </c>
      <c r="AD17" s="92">
        <v>100</v>
      </c>
      <c r="AE17" s="41">
        <f t="shared" si="13"/>
        <v>3144000</v>
      </c>
      <c r="AF17" s="41"/>
      <c r="AG17" s="41">
        <f t="shared" si="14"/>
        <v>0</v>
      </c>
      <c r="AH17" s="41"/>
      <c r="AI17" s="41">
        <f t="shared" si="15"/>
        <v>0</v>
      </c>
      <c r="AJ17" s="41">
        <f t="shared" si="16"/>
        <v>166714240</v>
      </c>
      <c r="AK17" s="41">
        <f t="shared" si="17"/>
        <v>63005760</v>
      </c>
      <c r="AL17" s="41">
        <f t="shared" si="18"/>
        <v>146362880</v>
      </c>
      <c r="AM17" s="17">
        <f t="shared" si="19"/>
        <v>83462986</v>
      </c>
    </row>
    <row r="18" spans="1:39" x14ac:dyDescent="0.2">
      <c r="A18" s="4" t="s">
        <v>288</v>
      </c>
      <c r="B18" s="1" t="s">
        <v>283</v>
      </c>
      <c r="C18" s="5" t="s">
        <v>289</v>
      </c>
      <c r="D18" s="92">
        <v>537</v>
      </c>
      <c r="E18" s="15">
        <f t="shared" si="0"/>
        <v>39966762</v>
      </c>
      <c r="F18" s="92">
        <v>299</v>
      </c>
      <c r="G18" s="17">
        <f t="shared" si="1"/>
        <v>9400560</v>
      </c>
      <c r="H18" s="64"/>
      <c r="I18" s="64">
        <f t="shared" si="2"/>
        <v>0</v>
      </c>
      <c r="J18" s="64"/>
      <c r="K18" s="41">
        <f t="shared" si="3"/>
        <v>0</v>
      </c>
      <c r="L18" s="92">
        <v>210</v>
      </c>
      <c r="M18" s="41">
        <f t="shared" si="4"/>
        <v>15629460</v>
      </c>
      <c r="N18" s="92">
        <v>126</v>
      </c>
      <c r="O18" s="41">
        <f t="shared" si="5"/>
        <v>3961440</v>
      </c>
      <c r="P18" s="41">
        <v>22</v>
      </c>
      <c r="Q18" s="41">
        <f t="shared" si="6"/>
        <v>1637372</v>
      </c>
      <c r="R18" s="41">
        <v>10</v>
      </c>
      <c r="S18" s="41">
        <f t="shared" si="7"/>
        <v>314400</v>
      </c>
      <c r="T18" s="92"/>
      <c r="U18" s="41">
        <f t="shared" si="8"/>
        <v>0</v>
      </c>
      <c r="V18" s="92"/>
      <c r="W18" s="41">
        <f t="shared" si="9"/>
        <v>0</v>
      </c>
      <c r="X18" s="41"/>
      <c r="Y18" s="41">
        <f t="shared" si="10"/>
        <v>0</v>
      </c>
      <c r="Z18" s="41"/>
      <c r="AA18" s="41">
        <f t="shared" si="11"/>
        <v>0</v>
      </c>
      <c r="AB18" s="92">
        <v>42</v>
      </c>
      <c r="AC18" s="41">
        <f t="shared" si="12"/>
        <v>3125892</v>
      </c>
      <c r="AD18" s="92">
        <v>35</v>
      </c>
      <c r="AE18" s="41">
        <f t="shared" si="13"/>
        <v>1100400</v>
      </c>
      <c r="AF18" s="41"/>
      <c r="AG18" s="41">
        <f t="shared" si="14"/>
        <v>0</v>
      </c>
      <c r="AH18" s="41"/>
      <c r="AI18" s="41">
        <f t="shared" si="15"/>
        <v>0</v>
      </c>
      <c r="AJ18" s="41">
        <f t="shared" si="16"/>
        <v>58722114</v>
      </c>
      <c r="AK18" s="41">
        <f t="shared" si="17"/>
        <v>14462400</v>
      </c>
      <c r="AL18" s="41">
        <f t="shared" si="18"/>
        <v>43823457</v>
      </c>
      <c r="AM18" s="17">
        <f t="shared" si="19"/>
        <v>31312829</v>
      </c>
    </row>
    <row r="19" spans="1:39" x14ac:dyDescent="0.2">
      <c r="A19" s="4" t="s">
        <v>290</v>
      </c>
      <c r="B19" s="1" t="s">
        <v>274</v>
      </c>
      <c r="C19" s="5" t="s">
        <v>291</v>
      </c>
      <c r="D19" s="92">
        <v>97</v>
      </c>
      <c r="E19" s="15">
        <f t="shared" si="0"/>
        <v>7219322</v>
      </c>
      <c r="F19" s="92">
        <v>54</v>
      </c>
      <c r="G19" s="17">
        <f t="shared" si="1"/>
        <v>1697760</v>
      </c>
      <c r="H19" s="64"/>
      <c r="I19" s="64">
        <f t="shared" si="2"/>
        <v>0</v>
      </c>
      <c r="J19" s="64"/>
      <c r="K19" s="41">
        <f t="shared" si="3"/>
        <v>0</v>
      </c>
      <c r="L19" s="92">
        <v>27</v>
      </c>
      <c r="M19" s="41">
        <f t="shared" si="4"/>
        <v>2009502</v>
      </c>
      <c r="N19" s="92">
        <v>22</v>
      </c>
      <c r="O19" s="41">
        <f t="shared" si="5"/>
        <v>691680</v>
      </c>
      <c r="P19" s="41"/>
      <c r="Q19" s="41">
        <f t="shared" si="6"/>
        <v>0</v>
      </c>
      <c r="R19" s="41"/>
      <c r="S19" s="41">
        <f t="shared" si="7"/>
        <v>0</v>
      </c>
      <c r="T19" s="92"/>
      <c r="U19" s="41">
        <f t="shared" si="8"/>
        <v>0</v>
      </c>
      <c r="V19" s="92"/>
      <c r="W19" s="41">
        <f t="shared" si="9"/>
        <v>0</v>
      </c>
      <c r="X19" s="41"/>
      <c r="Y19" s="41">
        <f t="shared" si="10"/>
        <v>0</v>
      </c>
      <c r="Z19" s="41"/>
      <c r="AA19" s="41">
        <f t="shared" si="11"/>
        <v>0</v>
      </c>
      <c r="AB19" s="92">
        <v>9</v>
      </c>
      <c r="AC19" s="41">
        <f t="shared" si="12"/>
        <v>669834</v>
      </c>
      <c r="AD19" s="92">
        <v>8</v>
      </c>
      <c r="AE19" s="41">
        <f t="shared" si="13"/>
        <v>251520</v>
      </c>
      <c r="AF19" s="41"/>
      <c r="AG19" s="41">
        <f t="shared" si="14"/>
        <v>0</v>
      </c>
      <c r="AH19" s="41"/>
      <c r="AI19" s="41">
        <f t="shared" si="15"/>
        <v>0</v>
      </c>
      <c r="AJ19" s="41">
        <f t="shared" si="16"/>
        <v>9898658</v>
      </c>
      <c r="AK19" s="41">
        <f t="shared" si="17"/>
        <v>2640960</v>
      </c>
      <c r="AL19" s="41">
        <f t="shared" si="18"/>
        <v>7590289</v>
      </c>
      <c r="AM19" s="17">
        <f t="shared" si="19"/>
        <v>4949329</v>
      </c>
    </row>
    <row r="20" spans="1:39" x14ac:dyDescent="0.2">
      <c r="A20" s="4" t="s">
        <v>292</v>
      </c>
      <c r="B20" s="1" t="s">
        <v>280</v>
      </c>
      <c r="C20" s="5" t="s">
        <v>293</v>
      </c>
      <c r="D20" s="92">
        <v>198</v>
      </c>
      <c r="E20" s="15">
        <f t="shared" si="0"/>
        <v>14736348</v>
      </c>
      <c r="F20" s="92">
        <v>123</v>
      </c>
      <c r="G20" s="17">
        <f t="shared" si="1"/>
        <v>3867120</v>
      </c>
      <c r="H20" s="64"/>
      <c r="I20" s="64">
        <f t="shared" si="2"/>
        <v>0</v>
      </c>
      <c r="J20" s="64"/>
      <c r="K20" s="41">
        <f t="shared" si="3"/>
        <v>0</v>
      </c>
      <c r="L20" s="92">
        <v>49</v>
      </c>
      <c r="M20" s="41">
        <f t="shared" si="4"/>
        <v>3646874</v>
      </c>
      <c r="N20" s="92">
        <v>38</v>
      </c>
      <c r="O20" s="41">
        <f t="shared" si="5"/>
        <v>1194720</v>
      </c>
      <c r="P20" s="41">
        <v>2</v>
      </c>
      <c r="Q20" s="41">
        <f t="shared" si="6"/>
        <v>148852</v>
      </c>
      <c r="R20" s="41">
        <v>0</v>
      </c>
      <c r="S20" s="41">
        <f t="shared" si="7"/>
        <v>0</v>
      </c>
      <c r="T20" s="92"/>
      <c r="U20" s="41">
        <f t="shared" si="8"/>
        <v>0</v>
      </c>
      <c r="V20" s="92"/>
      <c r="W20" s="41">
        <f t="shared" si="9"/>
        <v>0</v>
      </c>
      <c r="X20" s="41"/>
      <c r="Y20" s="41">
        <f t="shared" si="10"/>
        <v>0</v>
      </c>
      <c r="Z20" s="41"/>
      <c r="AA20" s="41">
        <f t="shared" si="11"/>
        <v>0</v>
      </c>
      <c r="AB20" s="92"/>
      <c r="AC20" s="41">
        <f t="shared" si="12"/>
        <v>0</v>
      </c>
      <c r="AD20" s="92"/>
      <c r="AE20" s="41">
        <f t="shared" si="13"/>
        <v>0</v>
      </c>
      <c r="AF20" s="41"/>
      <c r="AG20" s="41">
        <f t="shared" si="14"/>
        <v>0</v>
      </c>
      <c r="AH20" s="41"/>
      <c r="AI20" s="41">
        <f t="shared" si="15"/>
        <v>0</v>
      </c>
      <c r="AJ20" s="41">
        <f t="shared" si="16"/>
        <v>18383222</v>
      </c>
      <c r="AK20" s="41">
        <f t="shared" si="17"/>
        <v>5061840</v>
      </c>
      <c r="AL20" s="41">
        <f t="shared" si="18"/>
        <v>14253451</v>
      </c>
      <c r="AM20" s="17">
        <f t="shared" si="19"/>
        <v>9340463</v>
      </c>
    </row>
    <row r="21" spans="1:39" x14ac:dyDescent="0.2">
      <c r="A21" s="4" t="s">
        <v>294</v>
      </c>
      <c r="B21" s="1" t="s">
        <v>277</v>
      </c>
      <c r="C21" s="5" t="s">
        <v>295</v>
      </c>
      <c r="D21" s="92">
        <v>79</v>
      </c>
      <c r="E21" s="15">
        <f t="shared" si="0"/>
        <v>5879654</v>
      </c>
      <c r="F21" s="92">
        <v>37</v>
      </c>
      <c r="G21" s="17">
        <f t="shared" si="1"/>
        <v>1163280</v>
      </c>
      <c r="H21" s="64">
        <v>12</v>
      </c>
      <c r="I21" s="64">
        <f t="shared" si="2"/>
        <v>893112</v>
      </c>
      <c r="J21" s="64">
        <v>11</v>
      </c>
      <c r="K21" s="41">
        <f t="shared" si="3"/>
        <v>345840</v>
      </c>
      <c r="L21" s="92">
        <v>28</v>
      </c>
      <c r="M21" s="41">
        <f t="shared" si="4"/>
        <v>2083928</v>
      </c>
      <c r="N21" s="92">
        <v>18</v>
      </c>
      <c r="O21" s="41">
        <f t="shared" si="5"/>
        <v>565920</v>
      </c>
      <c r="P21" s="41">
        <v>0</v>
      </c>
      <c r="Q21" s="41">
        <f t="shared" si="6"/>
        <v>0</v>
      </c>
      <c r="R21" s="41">
        <v>0</v>
      </c>
      <c r="S21" s="41">
        <f t="shared" si="7"/>
        <v>0</v>
      </c>
      <c r="T21" s="92"/>
      <c r="U21" s="41">
        <f t="shared" si="8"/>
        <v>0</v>
      </c>
      <c r="V21" s="92"/>
      <c r="W21" s="41">
        <f t="shared" si="9"/>
        <v>0</v>
      </c>
      <c r="X21" s="41"/>
      <c r="Y21" s="41">
        <f t="shared" si="10"/>
        <v>0</v>
      </c>
      <c r="Z21" s="41"/>
      <c r="AA21" s="41">
        <f t="shared" si="11"/>
        <v>0</v>
      </c>
      <c r="AB21" s="92"/>
      <c r="AC21" s="41">
        <f t="shared" si="12"/>
        <v>0</v>
      </c>
      <c r="AD21" s="92"/>
      <c r="AE21" s="41">
        <f t="shared" si="13"/>
        <v>0</v>
      </c>
      <c r="AF21" s="41"/>
      <c r="AG21" s="41">
        <f t="shared" si="14"/>
        <v>0</v>
      </c>
      <c r="AH21" s="41"/>
      <c r="AI21" s="41">
        <f t="shared" si="15"/>
        <v>0</v>
      </c>
      <c r="AJ21" s="41">
        <f t="shared" si="16"/>
        <v>7963582</v>
      </c>
      <c r="AK21" s="41">
        <f t="shared" si="17"/>
        <v>1729200</v>
      </c>
      <c r="AL21" s="41">
        <f t="shared" si="18"/>
        <v>5710991</v>
      </c>
      <c r="AM21" s="17">
        <f t="shared" si="19"/>
        <v>5220743</v>
      </c>
    </row>
    <row r="22" spans="1:39" s="38" customFormat="1" x14ac:dyDescent="0.2">
      <c r="A22" s="4" t="s">
        <v>296</v>
      </c>
      <c r="B22" s="1" t="s">
        <v>271</v>
      </c>
      <c r="C22" s="5" t="s">
        <v>297</v>
      </c>
      <c r="D22" s="92">
        <v>164</v>
      </c>
      <c r="E22" s="15">
        <f t="shared" si="0"/>
        <v>12205864</v>
      </c>
      <c r="F22" s="92">
        <v>84</v>
      </c>
      <c r="G22" s="17">
        <f t="shared" si="1"/>
        <v>2640960</v>
      </c>
      <c r="H22" s="64"/>
      <c r="I22" s="64">
        <f t="shared" si="2"/>
        <v>0</v>
      </c>
      <c r="J22" s="64"/>
      <c r="K22" s="41">
        <f t="shared" si="3"/>
        <v>0</v>
      </c>
      <c r="L22" s="92">
        <v>137</v>
      </c>
      <c r="M22" s="41">
        <f t="shared" si="4"/>
        <v>10196362</v>
      </c>
      <c r="N22" s="92">
        <v>87</v>
      </c>
      <c r="O22" s="41">
        <f t="shared" si="5"/>
        <v>2735280</v>
      </c>
      <c r="P22" s="41"/>
      <c r="Q22" s="41">
        <f t="shared" si="6"/>
        <v>0</v>
      </c>
      <c r="R22" s="41"/>
      <c r="S22" s="41">
        <f t="shared" si="7"/>
        <v>0</v>
      </c>
      <c r="T22" s="92"/>
      <c r="U22" s="41">
        <f t="shared" si="8"/>
        <v>0</v>
      </c>
      <c r="V22" s="92"/>
      <c r="W22" s="41">
        <f t="shared" si="9"/>
        <v>0</v>
      </c>
      <c r="X22" s="41"/>
      <c r="Y22" s="41">
        <f t="shared" si="10"/>
        <v>0</v>
      </c>
      <c r="Z22" s="41"/>
      <c r="AA22" s="41">
        <f t="shared" si="11"/>
        <v>0</v>
      </c>
      <c r="AB22" s="92">
        <v>73</v>
      </c>
      <c r="AC22" s="41">
        <f t="shared" si="12"/>
        <v>5433098</v>
      </c>
      <c r="AD22" s="92">
        <v>60</v>
      </c>
      <c r="AE22" s="41">
        <f t="shared" si="13"/>
        <v>1886400</v>
      </c>
      <c r="AF22" s="41"/>
      <c r="AG22" s="41">
        <f t="shared" si="14"/>
        <v>0</v>
      </c>
      <c r="AH22" s="41">
        <v>1</v>
      </c>
      <c r="AI22" s="41">
        <f t="shared" si="15"/>
        <v>31440</v>
      </c>
      <c r="AJ22" s="41">
        <f t="shared" si="16"/>
        <v>27835324</v>
      </c>
      <c r="AK22" s="41">
        <f t="shared" si="17"/>
        <v>7262640</v>
      </c>
      <c r="AL22" s="41">
        <f t="shared" si="18"/>
        <v>21180302</v>
      </c>
      <c r="AM22" s="17">
        <f t="shared" si="19"/>
        <v>13949102</v>
      </c>
    </row>
    <row r="23" spans="1:39" s="38" customFormat="1" x14ac:dyDescent="0.2">
      <c r="A23" s="4" t="s">
        <v>298</v>
      </c>
      <c r="B23" s="1" t="s">
        <v>265</v>
      </c>
      <c r="C23" s="5" t="s">
        <v>299</v>
      </c>
      <c r="D23" s="92">
        <v>108</v>
      </c>
      <c r="E23" s="15">
        <f t="shared" si="0"/>
        <v>8038008</v>
      </c>
      <c r="F23" s="92">
        <v>65</v>
      </c>
      <c r="G23" s="17">
        <f t="shared" si="1"/>
        <v>2043600</v>
      </c>
      <c r="H23" s="64">
        <v>22</v>
      </c>
      <c r="I23" s="64">
        <f t="shared" si="2"/>
        <v>1637372</v>
      </c>
      <c r="J23" s="64">
        <v>6</v>
      </c>
      <c r="K23" s="41">
        <f t="shared" si="3"/>
        <v>188640</v>
      </c>
      <c r="L23" s="92">
        <v>19</v>
      </c>
      <c r="M23" s="41">
        <f t="shared" si="4"/>
        <v>1414094</v>
      </c>
      <c r="N23" s="92">
        <v>14</v>
      </c>
      <c r="O23" s="41">
        <f t="shared" si="5"/>
        <v>440160</v>
      </c>
      <c r="P23" s="41">
        <v>3</v>
      </c>
      <c r="Q23" s="41">
        <f t="shared" si="6"/>
        <v>223278</v>
      </c>
      <c r="R23" s="41">
        <v>4</v>
      </c>
      <c r="S23" s="41">
        <f t="shared" si="7"/>
        <v>125760</v>
      </c>
      <c r="T23" s="92"/>
      <c r="U23" s="41">
        <f t="shared" si="8"/>
        <v>0</v>
      </c>
      <c r="V23" s="92"/>
      <c r="W23" s="41">
        <f t="shared" si="9"/>
        <v>0</v>
      </c>
      <c r="X23" s="41"/>
      <c r="Y23" s="41">
        <f t="shared" si="10"/>
        <v>0</v>
      </c>
      <c r="Z23" s="41"/>
      <c r="AA23" s="41">
        <f t="shared" si="11"/>
        <v>0</v>
      </c>
      <c r="AB23" s="92"/>
      <c r="AC23" s="41">
        <f t="shared" si="12"/>
        <v>0</v>
      </c>
      <c r="AD23" s="92"/>
      <c r="AE23" s="41">
        <f t="shared" si="13"/>
        <v>0</v>
      </c>
      <c r="AF23" s="41"/>
      <c r="AG23" s="41">
        <f t="shared" si="14"/>
        <v>0</v>
      </c>
      <c r="AH23" s="41"/>
      <c r="AI23" s="41">
        <f t="shared" si="15"/>
        <v>0</v>
      </c>
      <c r="AJ23" s="41">
        <f t="shared" si="16"/>
        <v>9452102</v>
      </c>
      <c r="AK23" s="41">
        <f t="shared" si="17"/>
        <v>2483760</v>
      </c>
      <c r="AL23" s="41">
        <f t="shared" si="18"/>
        <v>7209811</v>
      </c>
      <c r="AM23" s="17">
        <f t="shared" si="19"/>
        <v>6901101</v>
      </c>
    </row>
    <row r="24" spans="1:39" s="38" customFormat="1" x14ac:dyDescent="0.2">
      <c r="A24" s="4" t="s">
        <v>300</v>
      </c>
      <c r="B24" s="1" t="s">
        <v>264</v>
      </c>
      <c r="C24" s="5" t="s">
        <v>301</v>
      </c>
      <c r="D24" s="92">
        <v>450</v>
      </c>
      <c r="E24" s="15">
        <f t="shared" si="0"/>
        <v>33491700</v>
      </c>
      <c r="F24" s="92">
        <v>303</v>
      </c>
      <c r="G24" s="17">
        <f t="shared" si="1"/>
        <v>9526320</v>
      </c>
      <c r="H24" s="64">
        <v>1</v>
      </c>
      <c r="I24" s="64">
        <f t="shared" si="2"/>
        <v>74426</v>
      </c>
      <c r="J24" s="64">
        <v>0</v>
      </c>
      <c r="K24" s="41">
        <f t="shared" si="3"/>
        <v>0</v>
      </c>
      <c r="L24" s="92">
        <v>167</v>
      </c>
      <c r="M24" s="41">
        <f t="shared" si="4"/>
        <v>12429142</v>
      </c>
      <c r="N24" s="92">
        <v>89</v>
      </c>
      <c r="O24" s="41">
        <f t="shared" si="5"/>
        <v>2798160</v>
      </c>
      <c r="P24" s="41"/>
      <c r="Q24" s="41">
        <f t="shared" si="6"/>
        <v>0</v>
      </c>
      <c r="R24" s="41"/>
      <c r="S24" s="41">
        <f t="shared" si="7"/>
        <v>0</v>
      </c>
      <c r="T24" s="92"/>
      <c r="U24" s="41">
        <f t="shared" si="8"/>
        <v>0</v>
      </c>
      <c r="V24" s="92"/>
      <c r="W24" s="41">
        <f t="shared" si="9"/>
        <v>0</v>
      </c>
      <c r="X24" s="41"/>
      <c r="Y24" s="41">
        <f t="shared" si="10"/>
        <v>0</v>
      </c>
      <c r="Z24" s="41"/>
      <c r="AA24" s="41">
        <f t="shared" si="11"/>
        <v>0</v>
      </c>
      <c r="AB24" s="92">
        <v>31</v>
      </c>
      <c r="AC24" s="41">
        <f t="shared" si="12"/>
        <v>2307206</v>
      </c>
      <c r="AD24" s="92">
        <v>28</v>
      </c>
      <c r="AE24" s="41">
        <f t="shared" si="13"/>
        <v>880320</v>
      </c>
      <c r="AF24" s="41"/>
      <c r="AG24" s="41">
        <f t="shared" si="14"/>
        <v>0</v>
      </c>
      <c r="AH24" s="41"/>
      <c r="AI24" s="41">
        <f t="shared" si="15"/>
        <v>0</v>
      </c>
      <c r="AJ24" s="41">
        <f t="shared" si="16"/>
        <v>48228048</v>
      </c>
      <c r="AK24" s="41">
        <f t="shared" si="17"/>
        <v>13204800</v>
      </c>
      <c r="AL24" s="41">
        <f t="shared" si="18"/>
        <v>37318824</v>
      </c>
      <c r="AM24" s="17">
        <f t="shared" si="19"/>
        <v>24188450</v>
      </c>
    </row>
    <row r="25" spans="1:39" s="38" customFormat="1" x14ac:dyDescent="0.2">
      <c r="A25" s="4" t="s">
        <v>302</v>
      </c>
      <c r="B25" s="1" t="s">
        <v>268</v>
      </c>
      <c r="C25" s="5" t="s">
        <v>303</v>
      </c>
      <c r="D25" s="92">
        <v>105</v>
      </c>
      <c r="E25" s="15">
        <f t="shared" si="0"/>
        <v>7814730</v>
      </c>
      <c r="F25" s="92">
        <v>82</v>
      </c>
      <c r="G25" s="17">
        <f t="shared" si="1"/>
        <v>2578080</v>
      </c>
      <c r="H25" s="64"/>
      <c r="I25" s="64">
        <f t="shared" si="2"/>
        <v>0</v>
      </c>
      <c r="J25" s="64"/>
      <c r="K25" s="41">
        <f t="shared" si="3"/>
        <v>0</v>
      </c>
      <c r="L25" s="92">
        <v>31</v>
      </c>
      <c r="M25" s="41">
        <f t="shared" si="4"/>
        <v>2307206</v>
      </c>
      <c r="N25" s="92">
        <v>20</v>
      </c>
      <c r="O25" s="41">
        <f t="shared" si="5"/>
        <v>628800</v>
      </c>
      <c r="P25" s="41"/>
      <c r="Q25" s="41">
        <f t="shared" si="6"/>
        <v>0</v>
      </c>
      <c r="R25" s="41"/>
      <c r="S25" s="41">
        <f t="shared" si="7"/>
        <v>0</v>
      </c>
      <c r="T25" s="92"/>
      <c r="U25" s="41">
        <f t="shared" si="8"/>
        <v>0</v>
      </c>
      <c r="V25" s="92"/>
      <c r="W25" s="41">
        <f t="shared" si="9"/>
        <v>0</v>
      </c>
      <c r="X25" s="41"/>
      <c r="Y25" s="41">
        <f t="shared" si="10"/>
        <v>0</v>
      </c>
      <c r="Z25" s="41"/>
      <c r="AA25" s="41">
        <f t="shared" si="11"/>
        <v>0</v>
      </c>
      <c r="AB25" s="92"/>
      <c r="AC25" s="41">
        <f t="shared" si="12"/>
        <v>0</v>
      </c>
      <c r="AD25" s="92"/>
      <c r="AE25" s="41">
        <f t="shared" si="13"/>
        <v>0</v>
      </c>
      <c r="AF25" s="41"/>
      <c r="AG25" s="41">
        <f t="shared" si="14"/>
        <v>0</v>
      </c>
      <c r="AH25" s="41"/>
      <c r="AI25" s="41">
        <f t="shared" si="15"/>
        <v>0</v>
      </c>
      <c r="AJ25" s="41">
        <f t="shared" si="16"/>
        <v>10121936</v>
      </c>
      <c r="AK25" s="41">
        <f t="shared" si="17"/>
        <v>3206880</v>
      </c>
      <c r="AL25" s="41">
        <f t="shared" si="18"/>
        <v>8267848</v>
      </c>
      <c r="AM25" s="17">
        <f t="shared" si="19"/>
        <v>5060968</v>
      </c>
    </row>
    <row r="26" spans="1:39" s="38" customFormat="1" x14ac:dyDescent="0.2">
      <c r="A26" s="4" t="s">
        <v>304</v>
      </c>
      <c r="B26" s="1" t="s">
        <v>305</v>
      </c>
      <c r="C26" s="5" t="s">
        <v>306</v>
      </c>
      <c r="D26" s="92">
        <v>138</v>
      </c>
      <c r="E26" s="15">
        <f t="shared" si="0"/>
        <v>10270788</v>
      </c>
      <c r="F26" s="92">
        <v>86</v>
      </c>
      <c r="G26" s="17">
        <f t="shared" si="1"/>
        <v>2703840</v>
      </c>
      <c r="H26" s="64">
        <v>4</v>
      </c>
      <c r="I26" s="64">
        <f t="shared" si="2"/>
        <v>297704</v>
      </c>
      <c r="J26" s="64">
        <v>1</v>
      </c>
      <c r="K26" s="41">
        <f t="shared" si="3"/>
        <v>31440</v>
      </c>
      <c r="L26" s="92">
        <v>39</v>
      </c>
      <c r="M26" s="41">
        <f t="shared" si="4"/>
        <v>2902614</v>
      </c>
      <c r="N26" s="92">
        <v>34</v>
      </c>
      <c r="O26" s="41">
        <f t="shared" si="5"/>
        <v>1068960</v>
      </c>
      <c r="P26" s="41"/>
      <c r="Q26" s="41">
        <f t="shared" si="6"/>
        <v>0</v>
      </c>
      <c r="R26" s="41"/>
      <c r="S26" s="41">
        <f t="shared" si="7"/>
        <v>0</v>
      </c>
      <c r="T26" s="92"/>
      <c r="U26" s="41">
        <f t="shared" si="8"/>
        <v>0</v>
      </c>
      <c r="V26" s="92"/>
      <c r="W26" s="41">
        <f t="shared" si="9"/>
        <v>0</v>
      </c>
      <c r="X26" s="41"/>
      <c r="Y26" s="41">
        <f t="shared" si="10"/>
        <v>0</v>
      </c>
      <c r="Z26" s="41"/>
      <c r="AA26" s="41">
        <f t="shared" si="11"/>
        <v>0</v>
      </c>
      <c r="AB26" s="92">
        <v>33</v>
      </c>
      <c r="AC26" s="41">
        <f t="shared" si="12"/>
        <v>2456058</v>
      </c>
      <c r="AD26" s="92">
        <v>24</v>
      </c>
      <c r="AE26" s="41">
        <f t="shared" si="13"/>
        <v>754560</v>
      </c>
      <c r="AF26" s="41"/>
      <c r="AG26" s="41">
        <f t="shared" si="14"/>
        <v>0</v>
      </c>
      <c r="AH26" s="41"/>
      <c r="AI26" s="41">
        <f t="shared" si="15"/>
        <v>0</v>
      </c>
      <c r="AJ26" s="41">
        <f t="shared" si="16"/>
        <v>15629460</v>
      </c>
      <c r="AK26" s="41">
        <f t="shared" si="17"/>
        <v>4527360</v>
      </c>
      <c r="AL26" s="41">
        <f t="shared" si="18"/>
        <v>12342090</v>
      </c>
      <c r="AM26" s="17">
        <f t="shared" si="19"/>
        <v>8143874</v>
      </c>
    </row>
    <row r="27" spans="1:39" s="38" customFormat="1" x14ac:dyDescent="0.2">
      <c r="A27" s="4" t="s">
        <v>262</v>
      </c>
      <c r="B27" s="1" t="s">
        <v>307</v>
      </c>
      <c r="C27" s="5" t="s">
        <v>308</v>
      </c>
      <c r="D27" s="92">
        <v>939</v>
      </c>
      <c r="E27" s="15">
        <f t="shared" si="0"/>
        <v>69886014</v>
      </c>
      <c r="F27" s="92">
        <v>514</v>
      </c>
      <c r="G27" s="17">
        <f t="shared" si="1"/>
        <v>16160160</v>
      </c>
      <c r="H27" s="64"/>
      <c r="I27" s="64">
        <f t="shared" si="2"/>
        <v>0</v>
      </c>
      <c r="J27" s="64"/>
      <c r="K27" s="41">
        <f t="shared" si="3"/>
        <v>0</v>
      </c>
      <c r="L27" s="92">
        <v>267</v>
      </c>
      <c r="M27" s="41">
        <f t="shared" si="4"/>
        <v>19871742</v>
      </c>
      <c r="N27" s="92">
        <v>173</v>
      </c>
      <c r="O27" s="41">
        <f t="shared" si="5"/>
        <v>5439120</v>
      </c>
      <c r="P27" s="41">
        <v>1</v>
      </c>
      <c r="Q27" s="41">
        <f t="shared" si="6"/>
        <v>74426</v>
      </c>
      <c r="R27" s="41">
        <v>1</v>
      </c>
      <c r="S27" s="41">
        <f t="shared" si="7"/>
        <v>31440</v>
      </c>
      <c r="T27" s="92"/>
      <c r="U27" s="41">
        <f t="shared" si="8"/>
        <v>0</v>
      </c>
      <c r="V27" s="92"/>
      <c r="W27" s="41">
        <f t="shared" si="9"/>
        <v>0</v>
      </c>
      <c r="X27" s="41"/>
      <c r="Y27" s="41">
        <f t="shared" si="10"/>
        <v>0</v>
      </c>
      <c r="Z27" s="41"/>
      <c r="AA27" s="41">
        <f t="shared" si="11"/>
        <v>0</v>
      </c>
      <c r="AB27" s="92">
        <v>212</v>
      </c>
      <c r="AC27" s="41">
        <f t="shared" si="12"/>
        <v>15778312</v>
      </c>
      <c r="AD27" s="92">
        <v>164</v>
      </c>
      <c r="AE27" s="41">
        <f t="shared" si="13"/>
        <v>5156160</v>
      </c>
      <c r="AF27" s="41"/>
      <c r="AG27" s="41">
        <f t="shared" si="14"/>
        <v>0</v>
      </c>
      <c r="AH27" s="41"/>
      <c r="AI27" s="41">
        <f t="shared" si="15"/>
        <v>0</v>
      </c>
      <c r="AJ27" s="41">
        <f t="shared" si="16"/>
        <v>105536068</v>
      </c>
      <c r="AK27" s="41">
        <f t="shared" si="17"/>
        <v>26755440</v>
      </c>
      <c r="AL27" s="41">
        <f t="shared" si="18"/>
        <v>79523474</v>
      </c>
      <c r="AM27" s="17">
        <f t="shared" si="19"/>
        <v>52873900</v>
      </c>
    </row>
    <row r="28" spans="1:39" s="38" customFormat="1" x14ac:dyDescent="0.2">
      <c r="A28" s="4" t="s">
        <v>278</v>
      </c>
      <c r="B28" s="1" t="s">
        <v>309</v>
      </c>
      <c r="C28" s="5" t="s">
        <v>310</v>
      </c>
      <c r="D28" s="92">
        <v>157</v>
      </c>
      <c r="E28" s="15">
        <f t="shared" si="0"/>
        <v>11684882</v>
      </c>
      <c r="F28" s="92">
        <v>79</v>
      </c>
      <c r="G28" s="17">
        <f t="shared" si="1"/>
        <v>2483760</v>
      </c>
      <c r="H28" s="64"/>
      <c r="I28" s="64">
        <f t="shared" si="2"/>
        <v>0</v>
      </c>
      <c r="J28" s="64"/>
      <c r="K28" s="41">
        <f t="shared" si="3"/>
        <v>0</v>
      </c>
      <c r="L28" s="92">
        <v>139</v>
      </c>
      <c r="M28" s="41">
        <f t="shared" si="4"/>
        <v>10345214</v>
      </c>
      <c r="N28" s="92">
        <v>114</v>
      </c>
      <c r="O28" s="41">
        <f t="shared" si="5"/>
        <v>3584160</v>
      </c>
      <c r="P28" s="41">
        <v>10</v>
      </c>
      <c r="Q28" s="41">
        <f t="shared" si="6"/>
        <v>744260</v>
      </c>
      <c r="R28" s="41">
        <v>6</v>
      </c>
      <c r="S28" s="41">
        <f t="shared" si="7"/>
        <v>188640</v>
      </c>
      <c r="T28" s="92"/>
      <c r="U28" s="41">
        <f t="shared" si="8"/>
        <v>0</v>
      </c>
      <c r="V28" s="92"/>
      <c r="W28" s="41">
        <f t="shared" si="9"/>
        <v>0</v>
      </c>
      <c r="X28" s="41"/>
      <c r="Y28" s="41">
        <f t="shared" si="10"/>
        <v>0</v>
      </c>
      <c r="Z28" s="41"/>
      <c r="AA28" s="41">
        <f t="shared" si="11"/>
        <v>0</v>
      </c>
      <c r="AB28" s="92"/>
      <c r="AC28" s="41">
        <f t="shared" si="12"/>
        <v>0</v>
      </c>
      <c r="AD28" s="92"/>
      <c r="AE28" s="41">
        <f t="shared" si="13"/>
        <v>0</v>
      </c>
      <c r="AF28" s="41"/>
      <c r="AG28" s="41">
        <f t="shared" si="14"/>
        <v>0</v>
      </c>
      <c r="AH28" s="41"/>
      <c r="AI28" s="41">
        <f t="shared" si="15"/>
        <v>0</v>
      </c>
      <c r="AJ28" s="41">
        <f t="shared" si="16"/>
        <v>22030096</v>
      </c>
      <c r="AK28" s="41">
        <f t="shared" si="17"/>
        <v>6067920</v>
      </c>
      <c r="AL28" s="41">
        <f t="shared" si="18"/>
        <v>17082968</v>
      </c>
      <c r="AM28" s="17">
        <f t="shared" si="19"/>
        <v>11947948</v>
      </c>
    </row>
    <row r="29" spans="1:39" s="38" customFormat="1" x14ac:dyDescent="0.2">
      <c r="A29" s="4" t="s">
        <v>272</v>
      </c>
      <c r="B29" s="1" t="s">
        <v>311</v>
      </c>
      <c r="C29" s="5" t="s">
        <v>312</v>
      </c>
      <c r="D29" s="92">
        <v>283</v>
      </c>
      <c r="E29" s="15">
        <f t="shared" si="0"/>
        <v>21062558</v>
      </c>
      <c r="F29" s="92">
        <v>177</v>
      </c>
      <c r="G29" s="17">
        <f t="shared" si="1"/>
        <v>5564880</v>
      </c>
      <c r="H29" s="64">
        <v>20</v>
      </c>
      <c r="I29" s="64">
        <f t="shared" si="2"/>
        <v>1488520</v>
      </c>
      <c r="J29" s="64">
        <v>5</v>
      </c>
      <c r="K29" s="41">
        <f t="shared" si="3"/>
        <v>157200</v>
      </c>
      <c r="L29" s="92">
        <v>136</v>
      </c>
      <c r="M29" s="41">
        <f t="shared" si="4"/>
        <v>10121936</v>
      </c>
      <c r="N29" s="92">
        <v>96</v>
      </c>
      <c r="O29" s="41">
        <f t="shared" si="5"/>
        <v>3018240</v>
      </c>
      <c r="P29" s="41"/>
      <c r="Q29" s="41">
        <f t="shared" si="6"/>
        <v>0</v>
      </c>
      <c r="R29" s="41"/>
      <c r="S29" s="41">
        <f t="shared" si="7"/>
        <v>0</v>
      </c>
      <c r="T29" s="92"/>
      <c r="U29" s="41">
        <f t="shared" si="8"/>
        <v>0</v>
      </c>
      <c r="V29" s="92"/>
      <c r="W29" s="41">
        <f t="shared" si="9"/>
        <v>0</v>
      </c>
      <c r="X29" s="41"/>
      <c r="Y29" s="41">
        <f t="shared" si="10"/>
        <v>0</v>
      </c>
      <c r="Z29" s="41"/>
      <c r="AA29" s="41">
        <f t="shared" si="11"/>
        <v>0</v>
      </c>
      <c r="AB29" s="92">
        <v>41</v>
      </c>
      <c r="AC29" s="41">
        <f t="shared" si="12"/>
        <v>3051466</v>
      </c>
      <c r="AD29" s="92">
        <v>32</v>
      </c>
      <c r="AE29" s="41">
        <f t="shared" si="13"/>
        <v>1006080</v>
      </c>
      <c r="AF29" s="41"/>
      <c r="AG29" s="41">
        <f t="shared" si="14"/>
        <v>0</v>
      </c>
      <c r="AH29" s="41"/>
      <c r="AI29" s="41">
        <f t="shared" si="15"/>
        <v>0</v>
      </c>
      <c r="AJ29" s="41">
        <f t="shared" si="16"/>
        <v>34235960</v>
      </c>
      <c r="AK29" s="41">
        <f t="shared" si="17"/>
        <v>9589200</v>
      </c>
      <c r="AL29" s="41">
        <f t="shared" si="18"/>
        <v>26707180</v>
      </c>
      <c r="AM29" s="17">
        <f t="shared" si="19"/>
        <v>18763700</v>
      </c>
    </row>
    <row r="30" spans="1:39" s="38" customFormat="1" x14ac:dyDescent="0.2">
      <c r="A30" s="4" t="s">
        <v>281</v>
      </c>
      <c r="B30" s="1" t="s">
        <v>313</v>
      </c>
      <c r="C30" s="5" t="s">
        <v>314</v>
      </c>
      <c r="D30" s="92">
        <v>410</v>
      </c>
      <c r="E30" s="15">
        <f t="shared" si="0"/>
        <v>30514660</v>
      </c>
      <c r="F30" s="92">
        <v>240</v>
      </c>
      <c r="G30" s="17">
        <f t="shared" si="1"/>
        <v>7545600</v>
      </c>
      <c r="H30" s="64"/>
      <c r="I30" s="64">
        <f t="shared" si="2"/>
        <v>0</v>
      </c>
      <c r="J30" s="64"/>
      <c r="K30" s="41">
        <f t="shared" si="3"/>
        <v>0</v>
      </c>
      <c r="L30" s="92">
        <v>166</v>
      </c>
      <c r="M30" s="41">
        <f t="shared" si="4"/>
        <v>12354716</v>
      </c>
      <c r="N30" s="92">
        <v>118</v>
      </c>
      <c r="O30" s="41">
        <f t="shared" si="5"/>
        <v>3709920</v>
      </c>
      <c r="P30" s="41">
        <v>5</v>
      </c>
      <c r="Q30" s="41">
        <f t="shared" si="6"/>
        <v>372130</v>
      </c>
      <c r="R30" s="41">
        <v>0</v>
      </c>
      <c r="S30" s="41">
        <f t="shared" si="7"/>
        <v>0</v>
      </c>
      <c r="T30" s="92"/>
      <c r="U30" s="41">
        <f t="shared" si="8"/>
        <v>0</v>
      </c>
      <c r="V30" s="92"/>
      <c r="W30" s="41">
        <f t="shared" si="9"/>
        <v>0</v>
      </c>
      <c r="X30" s="41"/>
      <c r="Y30" s="41">
        <f t="shared" si="10"/>
        <v>0</v>
      </c>
      <c r="Z30" s="41"/>
      <c r="AA30" s="41">
        <f t="shared" si="11"/>
        <v>0</v>
      </c>
      <c r="AB30" s="92">
        <v>62</v>
      </c>
      <c r="AC30" s="41">
        <f t="shared" si="12"/>
        <v>4614412</v>
      </c>
      <c r="AD30" s="92">
        <v>52</v>
      </c>
      <c r="AE30" s="41">
        <f t="shared" si="13"/>
        <v>1634880</v>
      </c>
      <c r="AF30" s="41"/>
      <c r="AG30" s="41">
        <f t="shared" si="14"/>
        <v>0</v>
      </c>
      <c r="AH30" s="41"/>
      <c r="AI30" s="41">
        <f t="shared" si="15"/>
        <v>0</v>
      </c>
      <c r="AJ30" s="41">
        <f t="shared" si="16"/>
        <v>47483788</v>
      </c>
      <c r="AK30" s="41">
        <f t="shared" si="17"/>
        <v>12890400</v>
      </c>
      <c r="AL30" s="41">
        <f t="shared" si="18"/>
        <v>36632294</v>
      </c>
      <c r="AM30" s="17">
        <f t="shared" si="19"/>
        <v>24114024</v>
      </c>
    </row>
    <row r="31" spans="1:39" s="38" customFormat="1" x14ac:dyDescent="0.2">
      <c r="A31" s="4" t="s">
        <v>269</v>
      </c>
      <c r="B31" s="1" t="s">
        <v>315</v>
      </c>
      <c r="C31" s="5" t="s">
        <v>316</v>
      </c>
      <c r="D31" s="92">
        <v>346</v>
      </c>
      <c r="E31" s="15">
        <f t="shared" si="0"/>
        <v>25751396</v>
      </c>
      <c r="F31" s="92">
        <v>201</v>
      </c>
      <c r="G31" s="17">
        <f t="shared" si="1"/>
        <v>6319440</v>
      </c>
      <c r="H31" s="64"/>
      <c r="I31" s="64">
        <f t="shared" si="2"/>
        <v>0</v>
      </c>
      <c r="J31" s="64"/>
      <c r="K31" s="41">
        <f t="shared" si="3"/>
        <v>0</v>
      </c>
      <c r="L31" s="92">
        <v>186</v>
      </c>
      <c r="M31" s="41">
        <f t="shared" si="4"/>
        <v>13843236</v>
      </c>
      <c r="N31" s="92">
        <v>111</v>
      </c>
      <c r="O31" s="41">
        <f t="shared" si="5"/>
        <v>3489840</v>
      </c>
      <c r="P31" s="41">
        <v>10</v>
      </c>
      <c r="Q31" s="41">
        <f t="shared" si="6"/>
        <v>744260</v>
      </c>
      <c r="R31" s="41">
        <v>6</v>
      </c>
      <c r="S31" s="41">
        <f t="shared" si="7"/>
        <v>188640</v>
      </c>
      <c r="T31" s="92"/>
      <c r="U31" s="41">
        <f t="shared" si="8"/>
        <v>0</v>
      </c>
      <c r="V31" s="92"/>
      <c r="W31" s="41">
        <f t="shared" si="9"/>
        <v>0</v>
      </c>
      <c r="X31" s="41"/>
      <c r="Y31" s="41">
        <f t="shared" si="10"/>
        <v>0</v>
      </c>
      <c r="Z31" s="41"/>
      <c r="AA31" s="41">
        <f t="shared" si="11"/>
        <v>0</v>
      </c>
      <c r="AB31" s="92">
        <v>64</v>
      </c>
      <c r="AC31" s="41">
        <f t="shared" si="12"/>
        <v>4763264</v>
      </c>
      <c r="AD31" s="92">
        <v>53</v>
      </c>
      <c r="AE31" s="41">
        <f t="shared" si="13"/>
        <v>1666320</v>
      </c>
      <c r="AF31" s="41">
        <v>2</v>
      </c>
      <c r="AG31" s="41">
        <f t="shared" si="14"/>
        <v>148852</v>
      </c>
      <c r="AH31" s="41">
        <v>2</v>
      </c>
      <c r="AI31" s="41">
        <f t="shared" si="15"/>
        <v>62880</v>
      </c>
      <c r="AJ31" s="41">
        <f t="shared" si="16"/>
        <v>44357896</v>
      </c>
      <c r="AK31" s="41">
        <f t="shared" si="17"/>
        <v>11475600</v>
      </c>
      <c r="AL31" s="41">
        <f t="shared" si="18"/>
        <v>33654548</v>
      </c>
      <c r="AM31" s="17">
        <f t="shared" si="19"/>
        <v>23323580</v>
      </c>
    </row>
    <row r="32" spans="1:39" s="38" customFormat="1" x14ac:dyDescent="0.2">
      <c r="A32" s="4" t="s">
        <v>266</v>
      </c>
      <c r="B32" s="1" t="s">
        <v>317</v>
      </c>
      <c r="C32" s="5" t="s">
        <v>318</v>
      </c>
      <c r="D32" s="92">
        <v>295</v>
      </c>
      <c r="E32" s="15">
        <f t="shared" si="0"/>
        <v>21955670</v>
      </c>
      <c r="F32" s="92">
        <v>146</v>
      </c>
      <c r="G32" s="17">
        <f t="shared" si="1"/>
        <v>4590240</v>
      </c>
      <c r="H32" s="64"/>
      <c r="I32" s="64">
        <f t="shared" si="2"/>
        <v>0</v>
      </c>
      <c r="J32" s="64"/>
      <c r="K32" s="41">
        <f t="shared" si="3"/>
        <v>0</v>
      </c>
      <c r="L32" s="92">
        <v>146</v>
      </c>
      <c r="M32" s="41">
        <f t="shared" si="4"/>
        <v>10866196</v>
      </c>
      <c r="N32" s="92">
        <v>103</v>
      </c>
      <c r="O32" s="41">
        <f t="shared" si="5"/>
        <v>3238320</v>
      </c>
      <c r="P32" s="41"/>
      <c r="Q32" s="41">
        <f t="shared" si="6"/>
        <v>0</v>
      </c>
      <c r="R32" s="41"/>
      <c r="S32" s="41">
        <f t="shared" si="7"/>
        <v>0</v>
      </c>
      <c r="T32" s="92"/>
      <c r="U32" s="41">
        <f t="shared" si="8"/>
        <v>0</v>
      </c>
      <c r="V32" s="92"/>
      <c r="W32" s="41">
        <f t="shared" si="9"/>
        <v>0</v>
      </c>
      <c r="X32" s="41"/>
      <c r="Y32" s="41">
        <f t="shared" si="10"/>
        <v>0</v>
      </c>
      <c r="Z32" s="41"/>
      <c r="AA32" s="41">
        <f t="shared" si="11"/>
        <v>0</v>
      </c>
      <c r="AB32" s="92">
        <v>25</v>
      </c>
      <c r="AC32" s="41">
        <f t="shared" si="12"/>
        <v>1860650</v>
      </c>
      <c r="AD32" s="92">
        <v>18</v>
      </c>
      <c r="AE32" s="41">
        <f t="shared" si="13"/>
        <v>565920</v>
      </c>
      <c r="AF32" s="41"/>
      <c r="AG32" s="41">
        <f t="shared" si="14"/>
        <v>0</v>
      </c>
      <c r="AH32" s="41"/>
      <c r="AI32" s="41">
        <f t="shared" si="15"/>
        <v>0</v>
      </c>
      <c r="AJ32" s="41">
        <f t="shared" si="16"/>
        <v>34682516</v>
      </c>
      <c r="AK32" s="41">
        <f t="shared" si="17"/>
        <v>8394480</v>
      </c>
      <c r="AL32" s="41">
        <f t="shared" si="18"/>
        <v>25735738</v>
      </c>
      <c r="AM32" s="17">
        <f t="shared" si="19"/>
        <v>17341258</v>
      </c>
    </row>
    <row r="33" spans="1:41" s="38" customFormat="1" x14ac:dyDescent="0.2">
      <c r="A33" s="4" t="s">
        <v>275</v>
      </c>
      <c r="B33" s="1" t="s">
        <v>319</v>
      </c>
      <c r="C33" s="5" t="s">
        <v>320</v>
      </c>
      <c r="D33" s="92">
        <v>246</v>
      </c>
      <c r="E33" s="15">
        <f t="shared" si="0"/>
        <v>18308796</v>
      </c>
      <c r="F33" s="92">
        <v>110</v>
      </c>
      <c r="G33" s="17">
        <f t="shared" si="1"/>
        <v>3458400</v>
      </c>
      <c r="H33" s="64"/>
      <c r="I33" s="64">
        <f t="shared" si="2"/>
        <v>0</v>
      </c>
      <c r="J33" s="64"/>
      <c r="K33" s="41">
        <f t="shared" si="3"/>
        <v>0</v>
      </c>
      <c r="L33" s="92">
        <v>96</v>
      </c>
      <c r="M33" s="41">
        <f t="shared" si="4"/>
        <v>7144896</v>
      </c>
      <c r="N33" s="92">
        <v>71</v>
      </c>
      <c r="O33" s="41">
        <f t="shared" si="5"/>
        <v>2232240</v>
      </c>
      <c r="P33" s="41">
        <v>4</v>
      </c>
      <c r="Q33" s="41">
        <f t="shared" si="6"/>
        <v>297704</v>
      </c>
      <c r="R33" s="41">
        <v>2</v>
      </c>
      <c r="S33" s="41">
        <f t="shared" si="7"/>
        <v>62880</v>
      </c>
      <c r="T33" s="92"/>
      <c r="U33" s="41">
        <f t="shared" si="8"/>
        <v>0</v>
      </c>
      <c r="V33" s="92"/>
      <c r="W33" s="41">
        <f t="shared" si="9"/>
        <v>0</v>
      </c>
      <c r="X33" s="41"/>
      <c r="Y33" s="41">
        <f t="shared" si="10"/>
        <v>0</v>
      </c>
      <c r="Z33" s="41"/>
      <c r="AA33" s="41">
        <f t="shared" si="11"/>
        <v>0</v>
      </c>
      <c r="AB33" s="92"/>
      <c r="AC33" s="41">
        <f t="shared" si="12"/>
        <v>0</v>
      </c>
      <c r="AD33" s="92"/>
      <c r="AE33" s="41">
        <f t="shared" si="13"/>
        <v>0</v>
      </c>
      <c r="AF33" s="41"/>
      <c r="AG33" s="41">
        <f t="shared" si="14"/>
        <v>0</v>
      </c>
      <c r="AH33" s="41"/>
      <c r="AI33" s="41">
        <f t="shared" si="15"/>
        <v>0</v>
      </c>
      <c r="AJ33" s="41">
        <f t="shared" si="16"/>
        <v>25453692</v>
      </c>
      <c r="AK33" s="41">
        <f t="shared" si="17"/>
        <v>5690640</v>
      </c>
      <c r="AL33" s="41">
        <f t="shared" si="18"/>
        <v>18417486</v>
      </c>
      <c r="AM33" s="17">
        <f t="shared" si="19"/>
        <v>13087430</v>
      </c>
    </row>
    <row r="34" spans="1:41" s="38" customFormat="1" x14ac:dyDescent="0.2">
      <c r="A34" s="4" t="s">
        <v>321</v>
      </c>
      <c r="B34" s="1" t="s">
        <v>322</v>
      </c>
      <c r="C34" s="5" t="s">
        <v>323</v>
      </c>
      <c r="D34" s="92">
        <v>375</v>
      </c>
      <c r="E34" s="15">
        <f t="shared" si="0"/>
        <v>27909750</v>
      </c>
      <c r="F34" s="92">
        <v>180</v>
      </c>
      <c r="G34" s="17">
        <f t="shared" si="1"/>
        <v>5659200</v>
      </c>
      <c r="H34" s="64"/>
      <c r="I34" s="64">
        <f t="shared" si="2"/>
        <v>0</v>
      </c>
      <c r="J34" s="64"/>
      <c r="K34" s="41">
        <f t="shared" si="3"/>
        <v>0</v>
      </c>
      <c r="L34" s="92">
        <v>166</v>
      </c>
      <c r="M34" s="41">
        <f t="shared" si="4"/>
        <v>12354716</v>
      </c>
      <c r="N34" s="92">
        <v>90</v>
      </c>
      <c r="O34" s="41">
        <f t="shared" si="5"/>
        <v>2829600</v>
      </c>
      <c r="P34" s="41"/>
      <c r="Q34" s="41">
        <f t="shared" si="6"/>
        <v>0</v>
      </c>
      <c r="R34" s="41"/>
      <c r="S34" s="41">
        <f t="shared" si="7"/>
        <v>0</v>
      </c>
      <c r="T34" s="92"/>
      <c r="U34" s="41">
        <f t="shared" si="8"/>
        <v>0</v>
      </c>
      <c r="V34" s="92"/>
      <c r="W34" s="41">
        <f t="shared" si="9"/>
        <v>0</v>
      </c>
      <c r="X34" s="41"/>
      <c r="Y34" s="41">
        <f t="shared" si="10"/>
        <v>0</v>
      </c>
      <c r="Z34" s="41"/>
      <c r="AA34" s="41">
        <f t="shared" si="11"/>
        <v>0</v>
      </c>
      <c r="AB34" s="92">
        <v>62</v>
      </c>
      <c r="AC34" s="41">
        <f t="shared" si="12"/>
        <v>4614412</v>
      </c>
      <c r="AD34" s="92">
        <v>62</v>
      </c>
      <c r="AE34" s="41">
        <f t="shared" si="13"/>
        <v>1949280</v>
      </c>
      <c r="AF34" s="41"/>
      <c r="AG34" s="41">
        <f t="shared" si="14"/>
        <v>0</v>
      </c>
      <c r="AH34" s="41"/>
      <c r="AI34" s="41">
        <f t="shared" si="15"/>
        <v>0</v>
      </c>
      <c r="AJ34" s="41">
        <f t="shared" si="16"/>
        <v>44878878</v>
      </c>
      <c r="AK34" s="41">
        <f t="shared" si="17"/>
        <v>10438080</v>
      </c>
      <c r="AL34" s="41">
        <f t="shared" si="18"/>
        <v>32877519</v>
      </c>
      <c r="AM34" s="17">
        <f t="shared" si="19"/>
        <v>22439439</v>
      </c>
    </row>
    <row r="35" spans="1:41" s="38" customFormat="1" x14ac:dyDescent="0.2">
      <c r="A35" s="4" t="s">
        <v>307</v>
      </c>
      <c r="B35" s="1" t="s">
        <v>286</v>
      </c>
      <c r="C35" s="5" t="s">
        <v>324</v>
      </c>
      <c r="D35" s="92">
        <v>530</v>
      </c>
      <c r="E35" s="15">
        <f t="shared" si="0"/>
        <v>39445780</v>
      </c>
      <c r="F35" s="92">
        <v>276</v>
      </c>
      <c r="G35" s="17">
        <f t="shared" si="1"/>
        <v>8677440</v>
      </c>
      <c r="H35" s="64"/>
      <c r="I35" s="64">
        <f t="shared" si="2"/>
        <v>0</v>
      </c>
      <c r="J35" s="64"/>
      <c r="K35" s="41">
        <f t="shared" si="3"/>
        <v>0</v>
      </c>
      <c r="L35" s="92">
        <v>197</v>
      </c>
      <c r="M35" s="41">
        <f t="shared" si="4"/>
        <v>14661922</v>
      </c>
      <c r="N35" s="92">
        <v>137</v>
      </c>
      <c r="O35" s="41">
        <f t="shared" si="5"/>
        <v>4307280</v>
      </c>
      <c r="P35" s="41"/>
      <c r="Q35" s="41">
        <f t="shared" si="6"/>
        <v>0</v>
      </c>
      <c r="R35" s="41"/>
      <c r="S35" s="41">
        <f t="shared" si="7"/>
        <v>0</v>
      </c>
      <c r="T35" s="92">
        <v>8</v>
      </c>
      <c r="U35" s="41">
        <f t="shared" si="8"/>
        <v>595408</v>
      </c>
      <c r="V35" s="92">
        <v>6</v>
      </c>
      <c r="W35" s="41">
        <f t="shared" si="9"/>
        <v>188640</v>
      </c>
      <c r="X35" s="41"/>
      <c r="Y35" s="41">
        <f t="shared" si="10"/>
        <v>0</v>
      </c>
      <c r="Z35" s="41"/>
      <c r="AA35" s="41">
        <f t="shared" si="11"/>
        <v>0</v>
      </c>
      <c r="AB35" s="92"/>
      <c r="AC35" s="41">
        <f t="shared" si="12"/>
        <v>0</v>
      </c>
      <c r="AD35" s="92"/>
      <c r="AE35" s="41">
        <f t="shared" si="13"/>
        <v>0</v>
      </c>
      <c r="AF35" s="41"/>
      <c r="AG35" s="41">
        <f t="shared" si="14"/>
        <v>0</v>
      </c>
      <c r="AH35" s="41"/>
      <c r="AI35" s="41">
        <f t="shared" si="15"/>
        <v>0</v>
      </c>
      <c r="AJ35" s="41">
        <f t="shared" si="16"/>
        <v>54703110</v>
      </c>
      <c r="AK35" s="41">
        <f t="shared" si="17"/>
        <v>13173360</v>
      </c>
      <c r="AL35" s="41">
        <f t="shared" si="18"/>
        <v>40524915</v>
      </c>
      <c r="AM35" s="17">
        <f t="shared" si="19"/>
        <v>27351555</v>
      </c>
    </row>
    <row r="36" spans="1:41" s="38" customFormat="1" x14ac:dyDescent="0.2">
      <c r="A36" s="4" t="s">
        <v>311</v>
      </c>
      <c r="B36" s="1" t="s">
        <v>290</v>
      </c>
      <c r="C36" s="5" t="s">
        <v>325</v>
      </c>
      <c r="D36" s="92">
        <v>160</v>
      </c>
      <c r="E36" s="15">
        <f t="shared" si="0"/>
        <v>11908160</v>
      </c>
      <c r="F36" s="92">
        <v>95</v>
      </c>
      <c r="G36" s="17">
        <f t="shared" si="1"/>
        <v>2986800</v>
      </c>
      <c r="H36" s="64"/>
      <c r="I36" s="64">
        <f t="shared" si="2"/>
        <v>0</v>
      </c>
      <c r="J36" s="64"/>
      <c r="K36" s="41">
        <f t="shared" si="3"/>
        <v>0</v>
      </c>
      <c r="L36" s="92">
        <v>72</v>
      </c>
      <c r="M36" s="41">
        <f t="shared" si="4"/>
        <v>5358672</v>
      </c>
      <c r="N36" s="92">
        <v>55</v>
      </c>
      <c r="O36" s="41">
        <f t="shared" si="5"/>
        <v>1729200</v>
      </c>
      <c r="P36" s="41"/>
      <c r="Q36" s="41">
        <f t="shared" si="6"/>
        <v>0</v>
      </c>
      <c r="R36" s="41"/>
      <c r="S36" s="41">
        <f t="shared" si="7"/>
        <v>0</v>
      </c>
      <c r="T36" s="92"/>
      <c r="U36" s="41">
        <f t="shared" si="8"/>
        <v>0</v>
      </c>
      <c r="V36" s="92"/>
      <c r="W36" s="41">
        <f t="shared" si="9"/>
        <v>0</v>
      </c>
      <c r="X36" s="41"/>
      <c r="Y36" s="41">
        <f t="shared" si="10"/>
        <v>0</v>
      </c>
      <c r="Z36" s="41"/>
      <c r="AA36" s="41">
        <f t="shared" si="11"/>
        <v>0</v>
      </c>
      <c r="AB36" s="92">
        <v>20</v>
      </c>
      <c r="AC36" s="41">
        <f t="shared" si="12"/>
        <v>1488520</v>
      </c>
      <c r="AD36" s="92">
        <v>14</v>
      </c>
      <c r="AE36" s="41">
        <f t="shared" si="13"/>
        <v>440160</v>
      </c>
      <c r="AF36" s="41">
        <v>3</v>
      </c>
      <c r="AG36" s="41">
        <f t="shared" si="14"/>
        <v>223278</v>
      </c>
      <c r="AH36" s="41">
        <v>2</v>
      </c>
      <c r="AI36" s="41">
        <f t="shared" si="15"/>
        <v>62880</v>
      </c>
      <c r="AJ36" s="41">
        <f t="shared" si="16"/>
        <v>18755352</v>
      </c>
      <c r="AK36" s="41">
        <f t="shared" si="17"/>
        <v>5156160</v>
      </c>
      <c r="AL36" s="41">
        <f t="shared" si="18"/>
        <v>14533836</v>
      </c>
      <c r="AM36" s="17">
        <f t="shared" si="19"/>
        <v>9663834</v>
      </c>
    </row>
    <row r="37" spans="1:41" ht="13.5" thickBot="1" x14ac:dyDescent="0.25">
      <c r="A37" s="7" t="s">
        <v>313</v>
      </c>
      <c r="B37" s="8" t="s">
        <v>288</v>
      </c>
      <c r="C37" s="9" t="s">
        <v>326</v>
      </c>
      <c r="D37" s="92">
        <v>122</v>
      </c>
      <c r="E37" s="15">
        <f>D37*74426</f>
        <v>9079972</v>
      </c>
      <c r="F37" s="92">
        <v>79</v>
      </c>
      <c r="G37" s="17">
        <f>F37*31440</f>
        <v>2483760</v>
      </c>
      <c r="H37" s="64">
        <v>6</v>
      </c>
      <c r="I37" s="64">
        <f t="shared" si="2"/>
        <v>446556</v>
      </c>
      <c r="J37" s="64">
        <v>2</v>
      </c>
      <c r="K37" s="41">
        <f t="shared" si="3"/>
        <v>62880</v>
      </c>
      <c r="L37" s="92">
        <v>38</v>
      </c>
      <c r="M37" s="41">
        <f>L37*74426</f>
        <v>2828188</v>
      </c>
      <c r="N37" s="92">
        <v>22</v>
      </c>
      <c r="O37" s="41">
        <f>N37*31440</f>
        <v>691680</v>
      </c>
      <c r="P37" s="41"/>
      <c r="Q37" s="41">
        <f t="shared" si="6"/>
        <v>0</v>
      </c>
      <c r="R37" s="41"/>
      <c r="S37" s="41">
        <f t="shared" si="7"/>
        <v>0</v>
      </c>
      <c r="T37" s="92"/>
      <c r="U37" s="41">
        <f>T37*74426</f>
        <v>0</v>
      </c>
      <c r="V37" s="92"/>
      <c r="W37" s="41">
        <f>V37*31440</f>
        <v>0</v>
      </c>
      <c r="X37" s="41"/>
      <c r="Y37" s="41">
        <f t="shared" si="10"/>
        <v>0</v>
      </c>
      <c r="Z37" s="41"/>
      <c r="AA37" s="41">
        <f t="shared" si="11"/>
        <v>0</v>
      </c>
      <c r="AB37" s="92"/>
      <c r="AC37" s="41">
        <f>AB37*74426</f>
        <v>0</v>
      </c>
      <c r="AD37" s="92"/>
      <c r="AE37" s="41">
        <f>AD37*31440</f>
        <v>0</v>
      </c>
      <c r="AF37" s="41"/>
      <c r="AG37" s="41">
        <f t="shared" si="14"/>
        <v>0</v>
      </c>
      <c r="AH37" s="41"/>
      <c r="AI37" s="41">
        <f t="shared" si="15"/>
        <v>0</v>
      </c>
      <c r="AJ37" s="41">
        <f>(E37+M37+U37+AC37)</f>
        <v>11908160</v>
      </c>
      <c r="AK37" s="41">
        <f>(G37+O37+W37+AE37)</f>
        <v>3175440</v>
      </c>
      <c r="AL37" s="41">
        <f>SUM(AJ37/2+AK37)</f>
        <v>9129520</v>
      </c>
      <c r="AM37" s="17">
        <f>SUM(AJ37/2+I37+K37+Q37+S37+Y37+AA37+AG37+AI37)</f>
        <v>6463516</v>
      </c>
    </row>
    <row r="38" spans="1:41" ht="15.75" thickBot="1" x14ac:dyDescent="0.3">
      <c r="A38" s="238" t="s">
        <v>785</v>
      </c>
      <c r="B38" s="249"/>
      <c r="C38" s="263"/>
      <c r="D38" s="36">
        <f t="shared" ref="D38:AM38" si="20">SUM(D8:D37)</f>
        <v>10012</v>
      </c>
      <c r="E38" s="36">
        <f t="shared" si="20"/>
        <v>745153112</v>
      </c>
      <c r="F38" s="36">
        <f t="shared" si="20"/>
        <v>6425</v>
      </c>
      <c r="G38" s="36">
        <f t="shared" si="20"/>
        <v>202002000</v>
      </c>
      <c r="H38" s="36">
        <f t="shared" si="20"/>
        <v>149</v>
      </c>
      <c r="I38" s="36">
        <f t="shared" si="20"/>
        <v>11089474</v>
      </c>
      <c r="J38" s="36">
        <f t="shared" si="20"/>
        <v>81</v>
      </c>
      <c r="K38" s="70">
        <f t="shared" si="20"/>
        <v>2546640</v>
      </c>
      <c r="L38" s="70">
        <f t="shared" si="20"/>
        <v>3785</v>
      </c>
      <c r="M38" s="70">
        <f t="shared" si="20"/>
        <v>281702410</v>
      </c>
      <c r="N38" s="70">
        <f t="shared" si="20"/>
        <v>2370</v>
      </c>
      <c r="O38" s="70">
        <f t="shared" si="20"/>
        <v>74512800</v>
      </c>
      <c r="P38" s="70">
        <f t="shared" si="20"/>
        <v>70</v>
      </c>
      <c r="Q38" s="70">
        <f t="shared" si="20"/>
        <v>5209820</v>
      </c>
      <c r="R38" s="70">
        <f t="shared" si="20"/>
        <v>58</v>
      </c>
      <c r="S38" s="70">
        <f t="shared" si="20"/>
        <v>1823520</v>
      </c>
      <c r="T38" s="70">
        <f t="shared" si="20"/>
        <v>33</v>
      </c>
      <c r="U38" s="70">
        <f t="shared" si="20"/>
        <v>2456058</v>
      </c>
      <c r="V38" s="70">
        <f t="shared" si="20"/>
        <v>33</v>
      </c>
      <c r="W38" s="70">
        <f t="shared" si="20"/>
        <v>1037520</v>
      </c>
      <c r="X38" s="70">
        <f t="shared" si="20"/>
        <v>1</v>
      </c>
      <c r="Y38" s="70">
        <f t="shared" si="20"/>
        <v>74426</v>
      </c>
      <c r="Z38" s="70">
        <f t="shared" si="20"/>
        <v>1</v>
      </c>
      <c r="AA38" s="70">
        <f t="shared" si="20"/>
        <v>31440</v>
      </c>
      <c r="AB38" s="70">
        <f t="shared" si="20"/>
        <v>1064</v>
      </c>
      <c r="AC38" s="70">
        <f t="shared" si="20"/>
        <v>79189264</v>
      </c>
      <c r="AD38" s="70">
        <f t="shared" si="20"/>
        <v>874</v>
      </c>
      <c r="AE38" s="70">
        <f t="shared" si="20"/>
        <v>27478560</v>
      </c>
      <c r="AF38" s="70">
        <f t="shared" si="20"/>
        <v>5</v>
      </c>
      <c r="AG38" s="70">
        <f t="shared" si="20"/>
        <v>372130</v>
      </c>
      <c r="AH38" s="70">
        <f t="shared" si="20"/>
        <v>5</v>
      </c>
      <c r="AI38" s="70">
        <f t="shared" si="20"/>
        <v>157200</v>
      </c>
      <c r="AJ38" s="70">
        <f t="shared" si="20"/>
        <v>1108500844</v>
      </c>
      <c r="AK38" s="36">
        <f t="shared" si="20"/>
        <v>305030880</v>
      </c>
      <c r="AL38" s="36">
        <f t="shared" si="20"/>
        <v>859281302</v>
      </c>
      <c r="AM38" s="48">
        <f t="shared" si="20"/>
        <v>575555072</v>
      </c>
      <c r="AN38" s="46">
        <f>AJ38/2+I38+K38+Q38+S38+Y38+AA38+AG38+AI38</f>
        <v>575555072</v>
      </c>
      <c r="AO38" s="38" t="b">
        <f>AM38=AN38</f>
        <v>1</v>
      </c>
    </row>
    <row r="41" spans="1:41" x14ac:dyDescent="0.2">
      <c r="AJ41" s="59"/>
      <c r="AL41" s="46"/>
    </row>
    <row r="45" spans="1:41" x14ac:dyDescent="0.2">
      <c r="AL45" s="46"/>
    </row>
  </sheetData>
  <mergeCells count="23">
    <mergeCell ref="A1:AM1"/>
    <mergeCell ref="A2:AM2"/>
    <mergeCell ref="P6:S6"/>
    <mergeCell ref="T5:AA5"/>
    <mergeCell ref="T6:W6"/>
    <mergeCell ref="X6:AA6"/>
    <mergeCell ref="H6:K6"/>
    <mergeCell ref="A38:C38"/>
    <mergeCell ref="A3:AM3"/>
    <mergeCell ref="L5:S5"/>
    <mergeCell ref="L6:O6"/>
    <mergeCell ref="AB5:AI5"/>
    <mergeCell ref="AB6:AE6"/>
    <mergeCell ref="AF6:AI6"/>
    <mergeCell ref="AM5:AM7"/>
    <mergeCell ref="D5:K5"/>
    <mergeCell ref="D6:G6"/>
    <mergeCell ref="AK5:AK7"/>
    <mergeCell ref="AL5:AL7"/>
    <mergeCell ref="A5:A7"/>
    <mergeCell ref="B5:B7"/>
    <mergeCell ref="C5:C7"/>
    <mergeCell ref="AJ5:AJ7"/>
  </mergeCells>
  <phoneticPr fontId="3" type="noConversion"/>
  <printOptions horizontalCentered="1"/>
  <pageMargins left="0" right="0" top="1.9685039370078741" bottom="0.98425196850393704" header="0.39370078740157483" footer="0.78740157480314965"/>
  <pageSetup paperSize="20480" scale="45" orientation="landscape" r:id="rId1"/>
  <headerFooter alignWithMargins="0">
    <oddHeader>&amp;LDivisión de Municipalidades
Departamento de Finanzas Municipales
Unidad de Análisis Financiero</oddHeader>
    <oddFooter>&amp;L&amp;D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EE 0960</vt:lpstr>
      <vt:lpstr>Nacional</vt:lpstr>
      <vt:lpstr>Region I</vt:lpstr>
      <vt:lpstr>Region II</vt:lpstr>
      <vt:lpstr>Region III</vt:lpstr>
      <vt:lpstr>Region IV</vt:lpstr>
      <vt:lpstr>Region V</vt:lpstr>
      <vt:lpstr>Region VI</vt:lpstr>
      <vt:lpstr>Region VII</vt:lpstr>
      <vt:lpstr>Region VIII</vt:lpstr>
      <vt:lpstr>Region IX</vt:lpstr>
      <vt:lpstr>Region X</vt:lpstr>
      <vt:lpstr>Region XI</vt:lpstr>
      <vt:lpstr>Region XII</vt:lpstr>
      <vt:lpstr>Region Metrop</vt:lpstr>
      <vt:lpstr>Los Rios XIV</vt:lpstr>
      <vt:lpstr>Arica y P. XV</vt:lpstr>
      <vt:lpstr>Ñuble XVI</vt:lpstr>
    </vt:vector>
  </TitlesOfParts>
  <Company>subdere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jobregon</dc:creator>
  <cp:lastModifiedBy>Valderrama Cisternas, Pedro</cp:lastModifiedBy>
  <cp:lastPrinted>2020-03-17T18:54:36Z</cp:lastPrinted>
  <dcterms:created xsi:type="dcterms:W3CDTF">2010-03-19T14:05:51Z</dcterms:created>
  <dcterms:modified xsi:type="dcterms:W3CDTF">2021-06-24T17:53:21Z</dcterms:modified>
</cp:coreProperties>
</file>